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:\Marin\Skjøl\"/>
    </mc:Choice>
  </mc:AlternateContent>
  <xr:revisionPtr revIDLastSave="0" documentId="8_{A29E7E7D-4EC8-41E7-8C4F-25622CADF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skema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8" i="1" l="1"/>
  <c r="B137" i="1"/>
  <c r="B135" i="1" a="1"/>
  <c r="B135" i="1" s="1"/>
  <c r="C135" i="1" a="1"/>
  <c r="C135" i="1" s="1"/>
  <c r="D135" i="1" a="1"/>
  <c r="D135" i="1" s="1"/>
  <c r="E135" i="1" a="1"/>
  <c r="E135" i="1" s="1"/>
  <c r="F135" i="1" a="1"/>
  <c r="F135" i="1" s="1"/>
  <c r="G135" i="1" a="1"/>
  <c r="G135" i="1" s="1"/>
  <c r="H135" i="1" a="1"/>
  <c r="H135" i="1" s="1"/>
  <c r="I135" i="1" a="1"/>
  <c r="I135" i="1" s="1"/>
  <c r="J135" i="1" a="1"/>
  <c r="J135" i="1" s="1"/>
  <c r="K135" i="1" a="1"/>
  <c r="K135" i="1" s="1"/>
  <c r="L135" i="1" a="1"/>
  <c r="L135" i="1" s="1"/>
  <c r="M135" i="1" a="1"/>
  <c r="M135" i="1" s="1"/>
  <c r="B131" i="1"/>
  <c r="A81" i="1"/>
  <c r="A80" i="1"/>
  <c r="N132" i="1"/>
  <c r="N133" i="1"/>
  <c r="C133" i="1"/>
  <c r="D133" i="1"/>
  <c r="E133" i="1"/>
  <c r="F133" i="1"/>
  <c r="G133" i="1"/>
  <c r="H133" i="1"/>
  <c r="I133" i="1"/>
  <c r="J133" i="1"/>
  <c r="K133" i="1"/>
  <c r="L133" i="1"/>
  <c r="M133" i="1"/>
  <c r="C132" i="1"/>
  <c r="D132" i="1"/>
  <c r="E132" i="1"/>
  <c r="F132" i="1"/>
  <c r="G132" i="1"/>
  <c r="H132" i="1"/>
  <c r="I132" i="1"/>
  <c r="J132" i="1"/>
  <c r="K132" i="1"/>
  <c r="L132" i="1"/>
  <c r="M132" i="1"/>
  <c r="B133" i="1"/>
  <c r="B132" i="1"/>
  <c r="A133" i="1"/>
  <c r="A132" i="1"/>
  <c r="F131" i="1"/>
  <c r="G131" i="1"/>
  <c r="A130" i="1"/>
  <c r="A131" i="1"/>
  <c r="N117" i="1"/>
  <c r="N116" i="1"/>
  <c r="N107" i="1"/>
  <c r="N106" i="1"/>
  <c r="N105" i="1"/>
  <c r="N104" i="1"/>
  <c r="N47" i="1"/>
  <c r="B128" i="1"/>
  <c r="A104" i="1"/>
  <c r="A105" i="1" s="1"/>
  <c r="B129" i="1"/>
  <c r="C119" i="1"/>
  <c r="D119" i="1"/>
  <c r="E119" i="1"/>
  <c r="F119" i="1"/>
  <c r="G119" i="1"/>
  <c r="H119" i="1"/>
  <c r="I119" i="1"/>
  <c r="J119" i="1"/>
  <c r="K119" i="1"/>
  <c r="L119" i="1"/>
  <c r="M119" i="1"/>
  <c r="B119" i="1"/>
  <c r="A106" i="1"/>
  <c r="A107" i="1" s="1"/>
  <c r="C16" i="1"/>
  <c r="D16" i="1"/>
  <c r="E16" i="1"/>
  <c r="F16" i="1"/>
  <c r="G16" i="1"/>
  <c r="H16" i="1"/>
  <c r="I16" i="1"/>
  <c r="J16" i="1"/>
  <c r="K16" i="1"/>
  <c r="L16" i="1"/>
  <c r="M16" i="1"/>
  <c r="C15" i="1"/>
  <c r="D15" i="1"/>
  <c r="E15" i="1"/>
  <c r="F15" i="1"/>
  <c r="G15" i="1"/>
  <c r="H15" i="1"/>
  <c r="I15" i="1"/>
  <c r="J15" i="1"/>
  <c r="K15" i="1"/>
  <c r="L15" i="1"/>
  <c r="M15" i="1"/>
  <c r="B15" i="1"/>
  <c r="B89" i="1"/>
  <c r="B82" i="1"/>
  <c r="B75" i="1"/>
  <c r="B67" i="1"/>
  <c r="B56" i="1"/>
  <c r="B39" i="1"/>
  <c r="C130" i="1"/>
  <c r="D130" i="1"/>
  <c r="E130" i="1"/>
  <c r="F130" i="1"/>
  <c r="G130" i="1"/>
  <c r="H130" i="1"/>
  <c r="I130" i="1"/>
  <c r="J130" i="1"/>
  <c r="K130" i="1"/>
  <c r="L130" i="1"/>
  <c r="M130" i="1"/>
  <c r="B130" i="1"/>
  <c r="N130" i="1" s="1"/>
  <c r="C75" i="1"/>
  <c r="D75" i="1"/>
  <c r="E75" i="1"/>
  <c r="F75" i="1"/>
  <c r="G75" i="1"/>
  <c r="H75" i="1"/>
  <c r="I75" i="1"/>
  <c r="J75" i="1"/>
  <c r="K75" i="1"/>
  <c r="L75" i="1"/>
  <c r="M75" i="1"/>
  <c r="A71" i="1"/>
  <c r="C67" i="1"/>
  <c r="D67" i="1"/>
  <c r="E67" i="1"/>
  <c r="F67" i="1"/>
  <c r="G67" i="1"/>
  <c r="H67" i="1"/>
  <c r="I67" i="1"/>
  <c r="J67" i="1"/>
  <c r="K67" i="1"/>
  <c r="L67" i="1"/>
  <c r="M67" i="1"/>
  <c r="C39" i="1"/>
  <c r="D39" i="1"/>
  <c r="E39" i="1"/>
  <c r="F39" i="1"/>
  <c r="G39" i="1"/>
  <c r="H39" i="1"/>
  <c r="I39" i="1"/>
  <c r="J39" i="1"/>
  <c r="K39" i="1"/>
  <c r="L39" i="1"/>
  <c r="M39" i="1"/>
  <c r="A117" i="1"/>
  <c r="A116" i="1"/>
  <c r="N93" i="1"/>
  <c r="N94" i="1"/>
  <c r="N95" i="1"/>
  <c r="N96" i="1"/>
  <c r="N97" i="1"/>
  <c r="N98" i="1"/>
  <c r="N99" i="1"/>
  <c r="N100" i="1"/>
  <c r="N101" i="1"/>
  <c r="N102" i="1"/>
  <c r="N103" i="1"/>
  <c r="N108" i="1"/>
  <c r="N109" i="1"/>
  <c r="N110" i="1"/>
  <c r="N111" i="1"/>
  <c r="N112" i="1"/>
  <c r="N113" i="1"/>
  <c r="N114" i="1"/>
  <c r="N115" i="1"/>
  <c r="N118" i="1"/>
  <c r="N92" i="1"/>
  <c r="C124" i="1"/>
  <c r="D124" i="1"/>
  <c r="E124" i="1"/>
  <c r="F124" i="1"/>
  <c r="G124" i="1"/>
  <c r="H124" i="1"/>
  <c r="I124" i="1"/>
  <c r="J124" i="1"/>
  <c r="K124" i="1"/>
  <c r="L124" i="1"/>
  <c r="M124" i="1"/>
  <c r="C125" i="1"/>
  <c r="D125" i="1"/>
  <c r="E125" i="1"/>
  <c r="F125" i="1"/>
  <c r="G125" i="1"/>
  <c r="H125" i="1"/>
  <c r="I125" i="1"/>
  <c r="J125" i="1"/>
  <c r="K125" i="1"/>
  <c r="L125" i="1"/>
  <c r="M125" i="1"/>
  <c r="C126" i="1"/>
  <c r="D126" i="1"/>
  <c r="E126" i="1"/>
  <c r="F126" i="1"/>
  <c r="G126" i="1"/>
  <c r="H126" i="1"/>
  <c r="I126" i="1"/>
  <c r="J126" i="1"/>
  <c r="K126" i="1"/>
  <c r="L126" i="1"/>
  <c r="M126" i="1"/>
  <c r="C127" i="1"/>
  <c r="D127" i="1"/>
  <c r="E127" i="1"/>
  <c r="F127" i="1"/>
  <c r="G127" i="1"/>
  <c r="H127" i="1"/>
  <c r="I127" i="1"/>
  <c r="J127" i="1"/>
  <c r="K127" i="1"/>
  <c r="L127" i="1"/>
  <c r="M127" i="1"/>
  <c r="C128" i="1"/>
  <c r="C131" i="1" s="1"/>
  <c r="D128" i="1"/>
  <c r="D131" i="1" s="1"/>
  <c r="E128" i="1"/>
  <c r="E131" i="1" s="1"/>
  <c r="F128" i="1"/>
  <c r="G128" i="1"/>
  <c r="H128" i="1"/>
  <c r="H131" i="1" s="1"/>
  <c r="I128" i="1"/>
  <c r="I131" i="1" s="1"/>
  <c r="J128" i="1"/>
  <c r="J131" i="1" s="1"/>
  <c r="K128" i="1"/>
  <c r="K131" i="1" s="1"/>
  <c r="L128" i="1"/>
  <c r="L131" i="1" s="1"/>
  <c r="M128" i="1"/>
  <c r="M131" i="1" s="1"/>
  <c r="C129" i="1"/>
  <c r="D129" i="1"/>
  <c r="E129" i="1"/>
  <c r="F129" i="1"/>
  <c r="G129" i="1"/>
  <c r="H129" i="1"/>
  <c r="I129" i="1"/>
  <c r="J129" i="1"/>
  <c r="K129" i="1"/>
  <c r="L129" i="1"/>
  <c r="M129" i="1"/>
  <c r="B124" i="1"/>
  <c r="B125" i="1"/>
  <c r="B127" i="1"/>
  <c r="B126" i="1"/>
  <c r="A115" i="1"/>
  <c r="A114" i="1"/>
  <c r="A113" i="1"/>
  <c r="A112" i="1"/>
  <c r="A94" i="1"/>
  <c r="A95" i="1" s="1"/>
  <c r="A111" i="1"/>
  <c r="A110" i="1"/>
  <c r="A92" i="1"/>
  <c r="A93" i="1" s="1"/>
  <c r="A102" i="1"/>
  <c r="A103" i="1" s="1"/>
  <c r="A100" i="1"/>
  <c r="A101" i="1" s="1"/>
  <c r="N28" i="1"/>
  <c r="N29" i="1"/>
  <c r="N30" i="1"/>
  <c r="N31" i="1"/>
  <c r="N32" i="1"/>
  <c r="N33" i="1"/>
  <c r="N34" i="1"/>
  <c r="N44" i="1"/>
  <c r="N45" i="1"/>
  <c r="N46" i="1"/>
  <c r="N48" i="1"/>
  <c r="N49" i="1"/>
  <c r="N50" i="1"/>
  <c r="N51" i="1"/>
  <c r="N52" i="1"/>
  <c r="N60" i="1"/>
  <c r="A60" i="1"/>
  <c r="A98" i="1"/>
  <c r="A99" i="1" s="1"/>
  <c r="A96" i="1"/>
  <c r="A97" i="1" s="1"/>
  <c r="A31" i="1"/>
  <c r="A29" i="1"/>
  <c r="A46" i="1"/>
  <c r="A45" i="1"/>
  <c r="A44" i="1"/>
  <c r="A43" i="1"/>
  <c r="A129" i="1"/>
  <c r="A128" i="1"/>
  <c r="A109" i="1"/>
  <c r="A108" i="1"/>
  <c r="A127" i="1"/>
  <c r="A126" i="1"/>
  <c r="A125" i="1"/>
  <c r="A124" i="1"/>
  <c r="N131" i="1" l="1"/>
  <c r="B121" i="1"/>
  <c r="N75" i="1"/>
  <c r="N67" i="1"/>
  <c r="N39" i="1"/>
  <c r="N124" i="1"/>
  <c r="N127" i="1"/>
  <c r="N126" i="1"/>
  <c r="N125" i="1"/>
  <c r="N129" i="1"/>
  <c r="N128" i="1"/>
  <c r="N9" i="1"/>
  <c r="N8" i="1"/>
  <c r="N7" i="1"/>
  <c r="A7" i="1"/>
  <c r="A16" i="1"/>
  <c r="A15" i="1"/>
  <c r="A10" i="1"/>
  <c r="A9" i="1"/>
  <c r="A8" i="1"/>
  <c r="N72" i="1"/>
  <c r="N73" i="1"/>
  <c r="N74" i="1"/>
  <c r="N70" i="1"/>
  <c r="N53" i="1"/>
  <c r="N36" i="1"/>
  <c r="N37" i="1"/>
  <c r="N35" i="1"/>
  <c r="N59" i="1"/>
  <c r="N86" i="1"/>
  <c r="N87" i="1"/>
  <c r="N88" i="1"/>
  <c r="N85" i="1"/>
  <c r="D89" i="1"/>
  <c r="E89" i="1"/>
  <c r="F89" i="1"/>
  <c r="G89" i="1"/>
  <c r="H89" i="1"/>
  <c r="I89" i="1"/>
  <c r="J89" i="1"/>
  <c r="K89" i="1"/>
  <c r="L89" i="1"/>
  <c r="M89" i="1"/>
  <c r="C89" i="1"/>
  <c r="M82" i="1"/>
  <c r="L82" i="1"/>
  <c r="K82" i="1"/>
  <c r="J82" i="1"/>
  <c r="I82" i="1"/>
  <c r="H82" i="1"/>
  <c r="G82" i="1"/>
  <c r="F82" i="1"/>
  <c r="E82" i="1"/>
  <c r="D82" i="1"/>
  <c r="C82" i="1"/>
  <c r="N81" i="1"/>
  <c r="N80" i="1"/>
  <c r="N78" i="1"/>
  <c r="N66" i="1"/>
  <c r="N65" i="1"/>
  <c r="N64" i="1"/>
  <c r="N63" i="1"/>
  <c r="N62" i="1"/>
  <c r="N61" i="1"/>
  <c r="N55" i="1"/>
  <c r="N54" i="1"/>
  <c r="N43" i="1"/>
  <c r="N42" i="1"/>
  <c r="M56" i="1"/>
  <c r="L56" i="1"/>
  <c r="K56" i="1"/>
  <c r="J56" i="1"/>
  <c r="I56" i="1"/>
  <c r="H56" i="1"/>
  <c r="G56" i="1"/>
  <c r="F56" i="1"/>
  <c r="E56" i="1"/>
  <c r="D56" i="1"/>
  <c r="C56" i="1"/>
  <c r="N38" i="1"/>
  <c r="N27" i="1"/>
  <c r="N20" i="1"/>
  <c r="N19" i="1"/>
  <c r="N18" i="1"/>
  <c r="N17" i="1"/>
  <c r="N15" i="1"/>
  <c r="N79" i="1"/>
  <c r="F121" i="1" l="1"/>
  <c r="F137" i="1" s="1"/>
  <c r="N56" i="1"/>
  <c r="H121" i="1"/>
  <c r="H137" i="1" s="1"/>
  <c r="J121" i="1"/>
  <c r="D121" i="1"/>
  <c r="D137" i="1" s="1"/>
  <c r="L121" i="1"/>
  <c r="L137" i="1" s="1"/>
  <c r="N89" i="1"/>
  <c r="N135" i="1"/>
  <c r="N119" i="1"/>
  <c r="M121" i="1"/>
  <c r="M137" i="1" s="1"/>
  <c r="N82" i="1"/>
  <c r="C121" i="1"/>
  <c r="E121" i="1"/>
  <c r="E137" i="1" s="1"/>
  <c r="G121" i="1"/>
  <c r="I121" i="1"/>
  <c r="I137" i="1" s="1"/>
  <c r="K121" i="1"/>
  <c r="K137" i="1" s="1"/>
  <c r="N121" i="1" l="1"/>
  <c r="Q4" i="1" s="1"/>
  <c r="G137" i="1"/>
  <c r="G11" i="1" s="1"/>
  <c r="J137" i="1"/>
  <c r="C137" i="1"/>
  <c r="I11" i="1"/>
  <c r="D11" i="1"/>
  <c r="E11" i="1"/>
  <c r="F11" i="1"/>
  <c r="K11" i="1"/>
  <c r="L11" i="1"/>
  <c r="M11" i="1"/>
  <c r="Q6" i="1"/>
  <c r="R6" i="1"/>
  <c r="H11" i="1"/>
  <c r="C11" i="1" l="1"/>
  <c r="J11" i="1"/>
  <c r="N137" i="1"/>
  <c r="R4" i="1"/>
  <c r="B11" i="1"/>
  <c r="Q11" i="1"/>
  <c r="N11" i="1" l="1"/>
  <c r="L22" i="1" l="1"/>
  <c r="L138" i="1" l="1"/>
  <c r="L12" i="1" l="1"/>
  <c r="M22" i="1"/>
  <c r="M138" i="1" s="1"/>
  <c r="M12" i="1" l="1"/>
  <c r="K22" i="1"/>
  <c r="I22" i="1"/>
  <c r="I138" i="1" s="1"/>
  <c r="H22" i="1"/>
  <c r="H138" i="1" s="1"/>
  <c r="J22" i="1"/>
  <c r="F22" i="1"/>
  <c r="D22" i="1"/>
  <c r="C22" i="1"/>
  <c r="G22" i="1"/>
  <c r="G138" i="1" s="1"/>
  <c r="E22" i="1"/>
  <c r="E138" i="1" s="1"/>
  <c r="K138" i="1" l="1"/>
  <c r="F138" i="1"/>
  <c r="E12" i="1"/>
  <c r="H12" i="1"/>
  <c r="I12" i="1"/>
  <c r="G12" i="1"/>
  <c r="C138" i="1"/>
  <c r="D138" i="1"/>
  <c r="J138" i="1"/>
  <c r="F12" i="1" l="1"/>
  <c r="K12" i="1"/>
  <c r="D12" i="1"/>
  <c r="J12" i="1"/>
  <c r="C12" i="1"/>
  <c r="B16" i="1"/>
  <c r="N10" i="1"/>
  <c r="B22" i="1" l="1"/>
  <c r="B12" i="1" s="1"/>
  <c r="N16" i="1"/>
  <c r="N22" i="1" l="1"/>
  <c r="Q3" i="1" s="1"/>
  <c r="R5" i="1"/>
  <c r="Q5" i="1"/>
  <c r="R3" i="1"/>
  <c r="N12" i="1"/>
  <c r="N138" i="1" l="1"/>
  <c r="R7" i="1"/>
  <c r="Q7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<sst xmlns="http://schemas.openxmlformats.org/spreadsheetml/2006/main" count="99" uniqueCount="89">
  <si>
    <t>Budget</t>
  </si>
  <si>
    <t>Overblik</t>
  </si>
  <si>
    <t>Jan</t>
  </si>
  <si>
    <t xml:space="preserve">Feb 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</si>
  <si>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</si>
  <si>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</si>
  <si>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</si>
  <si>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</si>
  <si>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</si>
  <si>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</si>
  <si>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</si>
  <si>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</si>
  <si>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</si>
  <si>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</si>
  <si>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Variable udgifter</t>
  </si>
  <si>
    <t>Udgifter</t>
  </si>
  <si>
    <t>Indtægter efter skat</t>
  </si>
  <si>
    <t>Udbetaling fra pensionsordning</t>
  </si>
  <si>
    <t xml:space="preserve">Indtægter i alt </t>
  </si>
  <si>
    <t>Faste udgifter</t>
  </si>
  <si>
    <t>Bolig</t>
  </si>
  <si>
    <t>Husleje</t>
  </si>
  <si>
    <t>Realkreditlån</t>
  </si>
  <si>
    <t>Boliglån</t>
  </si>
  <si>
    <t>Varme</t>
  </si>
  <si>
    <t xml:space="preserve">El </t>
  </si>
  <si>
    <t>Øvrige</t>
  </si>
  <si>
    <t>Transport</t>
  </si>
  <si>
    <t>Benzin/diesel</t>
  </si>
  <si>
    <t xml:space="preserve">Reparation og vedligeholdelse </t>
  </si>
  <si>
    <t>Offentlig transport</t>
  </si>
  <si>
    <t>Dagpleje, institution, privatskole</t>
  </si>
  <si>
    <t>Lommepenge</t>
  </si>
  <si>
    <t>Dyrefoder</t>
  </si>
  <si>
    <t>Dyreforsikring</t>
  </si>
  <si>
    <t xml:space="preserve">Opsparing dyrlæge </t>
  </si>
  <si>
    <t>Billån</t>
  </si>
  <si>
    <t xml:space="preserve">Transport i alt </t>
  </si>
  <si>
    <t xml:space="preserve">Faste udgifter i alt </t>
  </si>
  <si>
    <t>I alt udgifter</t>
  </si>
  <si>
    <t xml:space="preserve">Bolig i alt </t>
  </si>
  <si>
    <t>I alt pr. år</t>
  </si>
  <si>
    <t>Over-/underskud</t>
  </si>
  <si>
    <t>Rådighedsbeløb</t>
  </si>
  <si>
    <t>Pr. mdr. (gns.)</t>
  </si>
  <si>
    <t>Pr. år</t>
  </si>
  <si>
    <t>Månedlig ovf.</t>
  </si>
  <si>
    <t>Børn</t>
  </si>
  <si>
    <t>Dyr</t>
  </si>
  <si>
    <t xml:space="preserve">Børn i alt </t>
  </si>
  <si>
    <t xml:space="preserve">Dyr i alt </t>
  </si>
  <si>
    <t>Over-/underskud på konto</t>
  </si>
  <si>
    <t>Forsikring på bil/snescooter</t>
  </si>
  <si>
    <t>Båd</t>
  </si>
  <si>
    <t xml:space="preserve">Bådlån </t>
  </si>
  <si>
    <t xml:space="preserve">Bådplads/bådforening </t>
  </si>
  <si>
    <t xml:space="preserve">Forsikring </t>
  </si>
  <si>
    <t>Reparation og vedligeholdelse</t>
  </si>
  <si>
    <t xml:space="preserve">Båd i alt </t>
  </si>
  <si>
    <t>Navn</t>
  </si>
  <si>
    <t>Internet</t>
  </si>
  <si>
    <t>Viaplay</t>
  </si>
  <si>
    <t>Netflix</t>
  </si>
  <si>
    <t>HBO Max</t>
  </si>
  <si>
    <t>Vand</t>
  </si>
  <si>
    <t>Renovation</t>
  </si>
  <si>
    <t>Disney +</t>
  </si>
  <si>
    <t>Saxo</t>
  </si>
  <si>
    <t>Abonnementer</t>
  </si>
  <si>
    <t>Vægtafgift</t>
  </si>
  <si>
    <t>Fradragsberettiget udgifter</t>
  </si>
  <si>
    <t>Husforsikring, indboforsikring</t>
  </si>
  <si>
    <t>Mofibo</t>
  </si>
  <si>
    <t>Allente</t>
  </si>
  <si>
    <t>Aktiver</t>
  </si>
  <si>
    <t>Fast ejendom</t>
  </si>
  <si>
    <t>Bil</t>
  </si>
  <si>
    <t>Oplysninger</t>
  </si>
  <si>
    <t>Lån og kontingenter</t>
  </si>
  <si>
    <t>Lån og kontingenter i alt</t>
  </si>
  <si>
    <t>Ejerforening</t>
  </si>
  <si>
    <t>Apple</t>
  </si>
  <si>
    <t xml:space="preserve">Fradragsberettiget udgifter i alt </t>
  </si>
  <si>
    <t>Købspris</t>
  </si>
  <si>
    <t>Købspris dato</t>
  </si>
  <si>
    <t>Restgæld</t>
  </si>
  <si>
    <t>MobilePay</t>
  </si>
  <si>
    <t>Kontanter</t>
  </si>
  <si>
    <t>Udbetaling fra folkepension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</si>
</sst>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??_ ;_ @_ "/>
    <numFmt numFmtId="166" formatCode="dd/mm/yy;@"/>
  </numFmts>
  <fonts count="18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6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FF OlsenLF Light FB"/>
    </font>
    <font>
      <b/>
      <sz val="10"/>
      <color theme="1"/>
      <name val="FF OlsenLF Light FB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D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7E8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rgb="FFE7E7E8"/>
      </bottom>
      <diagonal/>
    </border>
    <border>
      <left/>
      <right style="thin">
        <color indexed="64"/>
      </right>
      <top/>
      <bottom style="thin">
        <color rgb="FFE7E7E8"/>
      </bottom>
      <diagonal/>
    </border>
    <border>
      <left style="thin">
        <color indexed="64"/>
      </left>
      <right/>
      <top/>
      <bottom style="thin">
        <color rgb="FF00ADEF"/>
      </bottom>
      <diagonal/>
    </border>
    <border>
      <left/>
      <right/>
      <top/>
      <bottom style="thin">
        <color rgb="FF00ADEF"/>
      </bottom>
      <diagonal/>
    </border>
    <border>
      <left/>
      <right style="thin">
        <color indexed="64"/>
      </right>
      <top/>
      <bottom style="thin">
        <color rgb="FF00ADE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rgb="FF00ADEF"/>
      </top>
      <bottom/>
      <diagonal/>
    </border>
    <border>
      <left style="thin">
        <color theme="0"/>
      </left>
      <right/>
      <top style="thin">
        <color rgb="FF00ADE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ADEF"/>
      </top>
      <bottom style="thin">
        <color theme="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99CC"/>
      </right>
      <top style="thin">
        <color indexed="64"/>
      </top>
      <bottom style="thin">
        <color rgb="FF00ADEF"/>
      </bottom>
      <diagonal/>
    </border>
    <border>
      <left style="thin">
        <color indexed="64"/>
      </left>
      <right style="thin">
        <color rgb="FF0099CC"/>
      </right>
      <top style="thin">
        <color rgb="FF00ADEF"/>
      </top>
      <bottom style="thin">
        <color rgb="FF00ADEF"/>
      </bottom>
      <diagonal/>
    </border>
    <border>
      <left style="thin">
        <color rgb="FF0099CC"/>
      </left>
      <right style="thin">
        <color rgb="FF0099CC"/>
      </right>
      <top style="thin">
        <color rgb="FF0099CC"/>
      </top>
      <bottom style="thin">
        <color rgb="FF0099CC"/>
      </bottom>
      <diagonal/>
    </border>
    <border>
      <left style="thin">
        <color indexed="64"/>
      </left>
      <right style="thin">
        <color rgb="FF0099CC"/>
      </right>
      <top/>
      <bottom style="thin">
        <color indexed="64"/>
      </bottom>
      <diagonal/>
    </border>
    <border>
      <left style="thin">
        <color indexed="64"/>
      </left>
      <right style="thin">
        <color rgb="FF0099CC"/>
      </right>
      <top/>
      <bottom/>
      <diagonal/>
    </border>
    <border>
      <left style="thin">
        <color indexed="64"/>
      </left>
      <right style="thin">
        <color rgb="FF0099CC"/>
      </right>
      <top style="thin">
        <color rgb="FF00ADEF"/>
      </top>
      <bottom style="thin">
        <color rgb="FF0099CC"/>
      </bottom>
      <diagonal/>
    </border>
    <border>
      <left style="thin">
        <color rgb="FF0099CC"/>
      </left>
      <right style="thin">
        <color indexed="64"/>
      </right>
      <top style="thin">
        <color rgb="FF0099CC"/>
      </top>
      <bottom style="thin">
        <color rgb="FF0099CC"/>
      </bottom>
      <diagonal/>
    </border>
    <border>
      <left style="thin">
        <color rgb="FF0099CC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99CC"/>
      </right>
      <top/>
      <bottom style="thin">
        <color rgb="FF0099CC"/>
      </bottom>
      <diagonal/>
    </border>
    <border>
      <left style="thin">
        <color indexed="64"/>
      </left>
      <right style="thin">
        <color rgb="FF0099CC"/>
      </right>
      <top/>
      <bottom style="thin">
        <color rgb="FF00ADEF"/>
      </bottom>
      <diagonal/>
    </border>
    <border>
      <left style="thin">
        <color rgb="FF0099CC"/>
      </left>
      <right style="thin">
        <color rgb="FF0099CC"/>
      </right>
      <top/>
      <bottom style="thin">
        <color rgb="FF0099CC"/>
      </bottom>
      <diagonal/>
    </border>
    <border>
      <left style="thin">
        <color rgb="FF0099CC"/>
      </left>
      <right style="thin">
        <color indexed="64"/>
      </right>
      <top/>
      <bottom style="thin">
        <color rgb="FF0099CC"/>
      </bottom>
      <diagonal/>
    </border>
    <border>
      <left style="thin">
        <color rgb="FF0099CC"/>
      </left>
      <right style="thin">
        <color rgb="FF0099CC"/>
      </right>
      <top style="thin">
        <color indexed="64"/>
      </top>
      <bottom style="thin">
        <color rgb="FF0099CC"/>
      </bottom>
      <diagonal/>
    </border>
    <border>
      <left/>
      <right style="thin">
        <color indexed="64"/>
      </right>
      <top/>
      <bottom style="thin">
        <color rgb="FF0099CC"/>
      </bottom>
      <diagonal/>
    </border>
    <border>
      <left/>
      <right style="thin">
        <color indexed="64"/>
      </right>
      <top style="thin">
        <color indexed="64"/>
      </top>
      <bottom style="thin">
        <color rgb="FF0099CC"/>
      </bottom>
      <diagonal/>
    </border>
    <border>
      <left style="thin">
        <color rgb="FF0099CC"/>
      </left>
      <right style="thin">
        <color rgb="FF0099CC"/>
      </right>
      <top/>
      <bottom style="thin">
        <color indexed="64"/>
      </bottom>
      <diagonal/>
    </border>
    <border>
      <left/>
      <right style="thin">
        <color rgb="FF0099CC"/>
      </right>
      <top/>
      <bottom style="thin">
        <color rgb="FF0099CC"/>
      </bottom>
      <diagonal/>
    </border>
    <border>
      <left/>
      <right style="thin">
        <color rgb="FF0099CC"/>
      </right>
      <top/>
      <bottom style="thin">
        <color indexed="64"/>
      </bottom>
      <diagonal/>
    </border>
    <border>
      <left style="thin">
        <color indexed="64"/>
      </left>
      <right style="thin">
        <color rgb="FF0099CC"/>
      </right>
      <top style="thin">
        <color indexed="64"/>
      </top>
      <bottom style="thin">
        <color rgb="FF0099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4">
    <xf numFmtId="0" fontId="0" fillId="0" borderId="0" xfId="0"/>
    <xf numFmtId="0" fontId="5" fillId="2" borderId="1" xfId="0" applyFont="1" applyFill="1" applyBorder="1" applyProtection="1">
      <protection hidden="1"/>
    </xf>
    <xf numFmtId="0" fontId="6" fillId="2" borderId="2" xfId="0" applyFont="1" applyFill="1" applyBorder="1" applyProtection="1">
      <protection hidden="1"/>
    </xf>
    <xf numFmtId="0" fontId="6" fillId="2" borderId="3" xfId="0" applyFont="1" applyFill="1" applyBorder="1" applyProtection="1">
      <protection hidden="1"/>
    </xf>
    <xf numFmtId="0" fontId="5" fillId="3" borderId="4" xfId="0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0" fontId="6" fillId="3" borderId="5" xfId="0" applyFont="1" applyFill="1" applyBorder="1" applyProtection="1">
      <protection hidden="1"/>
    </xf>
    <xf numFmtId="0" fontId="7" fillId="2" borderId="4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1" fillId="2" borderId="5" xfId="0" applyFont="1" applyFill="1" applyBorder="1" applyProtection="1">
      <protection hidden="1"/>
    </xf>
    <xf numFmtId="0" fontId="6" fillId="2" borderId="4" xfId="0" applyFont="1" applyFill="1" applyBorder="1" applyProtection="1">
      <protection hidden="1"/>
    </xf>
    <xf numFmtId="0" fontId="8" fillId="2" borderId="13" xfId="0" applyFont="1" applyFill="1" applyBorder="1" applyProtection="1">
      <protection hidden="1"/>
    </xf>
    <xf numFmtId="0" fontId="8" fillId="2" borderId="14" xfId="0" applyFont="1" applyFill="1" applyBorder="1" applyProtection="1">
      <protection hidden="1"/>
    </xf>
    <xf numFmtId="0" fontId="9" fillId="0" borderId="4" xfId="0" applyFont="1" applyBorder="1" applyProtection="1">
      <protection hidden="1"/>
    </xf>
    <xf numFmtId="0" fontId="9" fillId="0" borderId="0" xfId="1" applyNumberFormat="1" applyFont="1" applyBorder="1" applyProtection="1">
      <protection hidden="1"/>
    </xf>
    <xf numFmtId="0" fontId="9" fillId="0" borderId="5" xfId="1" applyNumberFormat="1" applyFont="1" applyBorder="1" applyProtection="1">
      <protection hidden="1"/>
    </xf>
    <xf numFmtId="0" fontId="10" fillId="0" borderId="4" xfId="0" applyFont="1" applyBorder="1" applyProtection="1">
      <protection hidden="1"/>
    </xf>
    <xf numFmtId="0" fontId="6" fillId="0" borderId="0" xfId="1" applyNumberFormat="1" applyFont="1" applyBorder="1" applyProtection="1">
      <protection hidden="1"/>
    </xf>
    <xf numFmtId="0" fontId="6" fillId="0" borderId="5" xfId="1" applyNumberFormat="1" applyFont="1" applyBorder="1" applyProtection="1">
      <protection hidden="1"/>
    </xf>
    <xf numFmtId="0" fontId="11" fillId="0" borderId="6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0" xfId="1" applyNumberFormat="1" applyFont="1" applyFill="1" applyBorder="1" applyProtection="1">
      <protection hidden="1"/>
    </xf>
    <xf numFmtId="0" fontId="6" fillId="0" borderId="5" xfId="1" applyNumberFormat="1" applyFont="1" applyFill="1" applyBorder="1" applyProtection="1">
      <protection hidden="1"/>
    </xf>
    <xf numFmtId="0" fontId="11" fillId="0" borderId="15" xfId="0" applyFont="1" applyBorder="1" applyProtection="1">
      <protection hidden="1"/>
    </xf>
    <xf numFmtId="0" fontId="6" fillId="0" borderId="16" xfId="1" applyNumberFormat="1" applyFont="1" applyFill="1" applyBorder="1" applyProtection="1">
      <protection hidden="1"/>
    </xf>
    <xf numFmtId="0" fontId="6" fillId="0" borderId="17" xfId="1" applyNumberFormat="1" applyFont="1" applyFill="1" applyBorder="1" applyProtection="1">
      <protection hidden="1"/>
    </xf>
    <xf numFmtId="0" fontId="12" fillId="0" borderId="16" xfId="1" applyNumberFormat="1" applyFont="1" applyFill="1" applyBorder="1" applyProtection="1">
      <protection hidden="1"/>
    </xf>
    <xf numFmtId="0" fontId="12" fillId="0" borderId="17" xfId="1" applyNumberFormat="1" applyFont="1" applyFill="1" applyBorder="1" applyProtection="1">
      <protection hidden="1"/>
    </xf>
    <xf numFmtId="0" fontId="11" fillId="0" borderId="16" xfId="1" applyNumberFormat="1" applyFont="1" applyFill="1" applyBorder="1" applyProtection="1">
      <protection hidden="1"/>
    </xf>
    <xf numFmtId="0" fontId="11" fillId="0" borderId="17" xfId="1" applyNumberFormat="1" applyFont="1" applyFill="1" applyBorder="1" applyProtection="1">
      <protection hidden="1"/>
    </xf>
    <xf numFmtId="0" fontId="10" fillId="0" borderId="7" xfId="0" applyFont="1" applyBorder="1" applyProtection="1">
      <protection hidden="1"/>
    </xf>
    <xf numFmtId="0" fontId="6" fillId="0" borderId="6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0" fillId="4" borderId="0" xfId="0" applyFill="1" applyProtection="1">
      <protection hidden="1"/>
    </xf>
    <xf numFmtId="0" fontId="0" fillId="4" borderId="8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13" fillId="4" borderId="0" xfId="0" applyFont="1" applyFill="1" applyProtection="1">
      <protection hidden="1"/>
    </xf>
    <xf numFmtId="0" fontId="14" fillId="4" borderId="0" xfId="0" applyFont="1" applyFill="1" applyProtection="1">
      <protection hidden="1"/>
    </xf>
    <xf numFmtId="0" fontId="0" fillId="4" borderId="18" xfId="0" applyFill="1" applyBorder="1" applyProtection="1">
      <protection hidden="1"/>
    </xf>
    <xf numFmtId="0" fontId="0" fillId="4" borderId="19" xfId="0" applyFill="1" applyBorder="1" applyProtection="1">
      <protection hidden="1"/>
    </xf>
    <xf numFmtId="164" fontId="9" fillId="5" borderId="20" xfId="1" applyNumberFormat="1" applyFont="1" applyFill="1" applyBorder="1" applyProtection="1">
      <protection locked="0" hidden="1"/>
    </xf>
    <xf numFmtId="164" fontId="9" fillId="5" borderId="19" xfId="1" applyNumberFormat="1" applyFont="1" applyFill="1" applyBorder="1" applyProtection="1">
      <protection locked="0" hidden="1"/>
    </xf>
    <xf numFmtId="164" fontId="9" fillId="0" borderId="0" xfId="1" applyNumberFormat="1" applyFont="1" applyFill="1" applyBorder="1" applyProtection="1">
      <protection hidden="1"/>
    </xf>
    <xf numFmtId="164" fontId="9" fillId="0" borderId="9" xfId="1" applyNumberFormat="1" applyFont="1" applyBorder="1" applyProtection="1">
      <protection hidden="1"/>
    </xf>
    <xf numFmtId="164" fontId="9" fillId="0" borderId="5" xfId="1" applyNumberFormat="1" applyFont="1" applyBorder="1" applyProtection="1">
      <protection hidden="1"/>
    </xf>
    <xf numFmtId="164" fontId="9" fillId="0" borderId="10" xfId="1" applyNumberFormat="1" applyFont="1" applyFill="1" applyBorder="1" applyProtection="1">
      <protection hidden="1"/>
    </xf>
    <xf numFmtId="164" fontId="9" fillId="0" borderId="9" xfId="1" applyNumberFormat="1" applyFont="1" applyFill="1" applyBorder="1" applyProtection="1">
      <protection hidden="1"/>
    </xf>
    <xf numFmtId="164" fontId="9" fillId="0" borderId="5" xfId="1" applyNumberFormat="1" applyFont="1" applyFill="1" applyBorder="1" applyProtection="1">
      <protection hidden="1"/>
    </xf>
    <xf numFmtId="164" fontId="9" fillId="0" borderId="0" xfId="1" applyNumberFormat="1" applyFont="1" applyBorder="1" applyProtection="1">
      <protection hidden="1"/>
    </xf>
    <xf numFmtId="164" fontId="9" fillId="0" borderId="11" xfId="1" applyNumberFormat="1" applyFont="1" applyFill="1" applyBorder="1" applyProtection="1">
      <protection hidden="1"/>
    </xf>
    <xf numFmtId="164" fontId="9" fillId="0" borderId="12" xfId="1" applyNumberFormat="1" applyFont="1" applyFill="1" applyBorder="1" applyProtection="1">
      <protection hidden="1"/>
    </xf>
    <xf numFmtId="164" fontId="9" fillId="5" borderId="21" xfId="1" applyNumberFormat="1" applyFont="1" applyFill="1" applyBorder="1" applyProtection="1">
      <protection locked="0" hidden="1"/>
    </xf>
    <xf numFmtId="164" fontId="9" fillId="5" borderId="22" xfId="1" applyNumberFormat="1" applyFont="1" applyFill="1" applyBorder="1" applyProtection="1">
      <protection locked="0" hidden="1"/>
    </xf>
    <xf numFmtId="164" fontId="9" fillId="5" borderId="23" xfId="1" applyNumberFormat="1" applyFont="1" applyFill="1" applyBorder="1" applyProtection="1">
      <protection locked="0" hidden="1"/>
    </xf>
    <xf numFmtId="164" fontId="9" fillId="5" borderId="24" xfId="1" applyNumberFormat="1" applyFont="1" applyFill="1" applyBorder="1" applyProtection="1">
      <protection locked="0" hidden="1"/>
    </xf>
    <xf numFmtId="164" fontId="9" fillId="5" borderId="0" xfId="1" applyNumberFormat="1" applyFont="1" applyFill="1" applyBorder="1" applyProtection="1">
      <protection locked="0" hidden="1"/>
    </xf>
    <xf numFmtId="164" fontId="9" fillId="0" borderId="11" xfId="1" applyNumberFormat="1" applyFont="1" applyBorder="1" applyProtection="1">
      <protection hidden="1"/>
    </xf>
    <xf numFmtId="164" fontId="9" fillId="0" borderId="12" xfId="1" applyNumberFormat="1" applyFont="1" applyBorder="1" applyProtection="1">
      <protection hidden="1"/>
    </xf>
    <xf numFmtId="164" fontId="9" fillId="0" borderId="16" xfId="1" applyNumberFormat="1" applyFont="1" applyFill="1" applyBorder="1" applyProtection="1">
      <protection hidden="1"/>
    </xf>
    <xf numFmtId="164" fontId="9" fillId="0" borderId="17" xfId="1" applyNumberFormat="1" applyFont="1" applyFill="1" applyBorder="1" applyProtection="1">
      <protection hidden="1"/>
    </xf>
    <xf numFmtId="164" fontId="9" fillId="5" borderId="25" xfId="1" applyNumberFormat="1" applyFont="1" applyFill="1" applyBorder="1" applyProtection="1">
      <protection locked="0" hidden="1"/>
    </xf>
    <xf numFmtId="164" fontId="9" fillId="5" borderId="27" xfId="1" applyNumberFormat="1" applyFont="1" applyFill="1" applyBorder="1" applyProtection="1">
      <protection locked="0" hidden="1"/>
    </xf>
    <xf numFmtId="164" fontId="9" fillId="5" borderId="26" xfId="1" applyNumberFormat="1" applyFont="1" applyFill="1" applyBorder="1" applyProtection="1">
      <protection locked="0" hidden="1"/>
    </xf>
    <xf numFmtId="0" fontId="7" fillId="2" borderId="0" xfId="0" applyFont="1" applyFill="1" applyProtection="1">
      <protection hidden="1"/>
    </xf>
    <xf numFmtId="0" fontId="2" fillId="0" borderId="4" xfId="0" applyFont="1" applyBorder="1" applyProtection="1">
      <protection hidden="1"/>
    </xf>
    <xf numFmtId="0" fontId="17" fillId="4" borderId="0" xfId="0" applyFont="1" applyFill="1" applyProtection="1">
      <protection hidden="1"/>
    </xf>
    <xf numFmtId="0" fontId="0" fillId="0" borderId="28" xfId="0" applyBorder="1"/>
    <xf numFmtId="0" fontId="0" fillId="4" borderId="29" xfId="0" applyFill="1" applyBorder="1" applyProtection="1">
      <protection hidden="1"/>
    </xf>
    <xf numFmtId="0" fontId="0" fillId="0" borderId="30" xfId="0" applyBorder="1"/>
    <xf numFmtId="0" fontId="6" fillId="0" borderId="31" xfId="0" applyFont="1" applyBorder="1" applyProtection="1">
      <protection hidden="1"/>
    </xf>
    <xf numFmtId="164" fontId="9" fillId="0" borderId="32" xfId="1" applyNumberFormat="1" applyFont="1" applyBorder="1" applyProtection="1">
      <protection hidden="1"/>
    </xf>
    <xf numFmtId="0" fontId="10" fillId="0" borderId="34" xfId="0" applyFont="1" applyBorder="1" applyProtection="1">
      <protection hidden="1"/>
    </xf>
    <xf numFmtId="166" fontId="10" fillId="0" borderId="34" xfId="0" applyNumberFormat="1" applyFont="1" applyBorder="1" applyProtection="1">
      <protection hidden="1"/>
    </xf>
    <xf numFmtId="0" fontId="10" fillId="0" borderId="33" xfId="0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2" fillId="0" borderId="36" xfId="0" applyFont="1" applyBorder="1" applyProtection="1">
      <protection hidden="1"/>
    </xf>
    <xf numFmtId="0" fontId="2" fillId="0" borderId="37" xfId="0" applyFont="1" applyBorder="1" applyProtection="1">
      <protection hidden="1"/>
    </xf>
    <xf numFmtId="0" fontId="3" fillId="0" borderId="37" xfId="0" applyFont="1" applyBorder="1" applyProtection="1">
      <protection hidden="1"/>
    </xf>
    <xf numFmtId="0" fontId="10" fillId="0" borderId="39" xfId="0" applyFont="1" applyBorder="1" applyProtection="1">
      <protection hidden="1"/>
    </xf>
    <xf numFmtId="0" fontId="10" fillId="0" borderId="38" xfId="0" applyFont="1" applyBorder="1" applyProtection="1">
      <protection hidden="1"/>
    </xf>
    <xf numFmtId="0" fontId="10" fillId="0" borderId="40" xfId="0" applyFont="1" applyBorder="1" applyProtection="1">
      <protection hidden="1"/>
    </xf>
    <xf numFmtId="0" fontId="10" fillId="0" borderId="41" xfId="0" applyFont="1" applyBorder="1" applyProtection="1">
      <protection hidden="1"/>
    </xf>
    <xf numFmtId="164" fontId="9" fillId="0" borderId="42" xfId="1" applyNumberFormat="1" applyFont="1" applyFill="1" applyBorder="1" applyProtection="1">
      <protection hidden="1"/>
    </xf>
    <xf numFmtId="164" fontId="9" fillId="0" borderId="43" xfId="1" applyNumberFormat="1" applyFont="1" applyBorder="1" applyProtection="1">
      <protection hidden="1"/>
    </xf>
    <xf numFmtId="0" fontId="10" fillId="0" borderId="45" xfId="0" applyFont="1" applyBorder="1" applyProtection="1">
      <protection hidden="1"/>
    </xf>
    <xf numFmtId="0" fontId="9" fillId="0" borderId="41" xfId="0" applyFont="1" applyBorder="1" applyProtection="1">
      <protection hidden="1"/>
    </xf>
    <xf numFmtId="164" fontId="9" fillId="0" borderId="46" xfId="1" applyNumberFormat="1" applyFont="1" applyFill="1" applyBorder="1" applyProtection="1">
      <protection hidden="1"/>
    </xf>
    <xf numFmtId="164" fontId="9" fillId="0" borderId="38" xfId="1" applyNumberFormat="1" applyFont="1" applyFill="1" applyBorder="1" applyProtection="1">
      <protection hidden="1"/>
    </xf>
    <xf numFmtId="164" fontId="9" fillId="0" borderId="47" xfId="1" applyNumberFormat="1" applyFont="1" applyBorder="1" applyProtection="1">
      <protection hidden="1"/>
    </xf>
    <xf numFmtId="164" fontId="9" fillId="0" borderId="42" xfId="1" applyNumberFormat="1" applyFont="1" applyBorder="1" applyProtection="1">
      <protection hidden="1"/>
    </xf>
    <xf numFmtId="164" fontId="9" fillId="0" borderId="48" xfId="1" applyNumberFormat="1" applyFont="1" applyFill="1" applyBorder="1" applyProtection="1">
      <protection hidden="1"/>
    </xf>
    <xf numFmtId="164" fontId="9" fillId="0" borderId="49" xfId="1" applyNumberFormat="1" applyFont="1" applyBorder="1" applyProtection="1">
      <protection hidden="1"/>
    </xf>
    <xf numFmtId="164" fontId="9" fillId="0" borderId="50" xfId="1" applyNumberFormat="1" applyFont="1" applyBorder="1" applyProtection="1">
      <protection hidden="1"/>
    </xf>
    <xf numFmtId="164" fontId="10" fillId="0" borderId="9" xfId="0" applyNumberFormat="1" applyFont="1" applyBorder="1" applyProtection="1">
      <protection hidden="1"/>
    </xf>
    <xf numFmtId="164" fontId="9" fillId="0" borderId="48" xfId="1" applyNumberFormat="1" applyFont="1" applyBorder="1" applyProtection="1">
      <protection hidden="1"/>
    </xf>
    <xf numFmtId="164" fontId="9" fillId="0" borderId="46" xfId="1" applyNumberFormat="1" applyFont="1" applyBorder="1" applyProtection="1">
      <protection hidden="1"/>
    </xf>
    <xf numFmtId="164" fontId="10" fillId="0" borderId="51" xfId="0" applyNumberFormat="1" applyFont="1" applyBorder="1" applyProtection="1">
      <protection hidden="1"/>
    </xf>
    <xf numFmtId="164" fontId="9" fillId="0" borderId="52" xfId="1" applyNumberFormat="1" applyFont="1" applyBorder="1" applyProtection="1">
      <protection hidden="1"/>
    </xf>
    <xf numFmtId="164" fontId="10" fillId="0" borderId="53" xfId="0" applyNumberFormat="1" applyFont="1" applyBorder="1" applyProtection="1">
      <protection hidden="1"/>
    </xf>
    <xf numFmtId="164" fontId="9" fillId="0" borderId="52" xfId="1" applyNumberFormat="1" applyFont="1" applyFill="1" applyBorder="1" applyProtection="1">
      <protection hidden="1"/>
    </xf>
    <xf numFmtId="0" fontId="10" fillId="0" borderId="53" xfId="0" applyFont="1" applyBorder="1" applyProtection="1">
      <protection hidden="1"/>
    </xf>
    <xf numFmtId="0" fontId="2" fillId="0" borderId="54" xfId="0" applyFont="1" applyBorder="1" applyProtection="1">
      <protection hidden="1"/>
    </xf>
    <xf numFmtId="0" fontId="2" fillId="0" borderId="44" xfId="0" applyFont="1" applyBorder="1" applyProtection="1">
      <protection hidden="1"/>
    </xf>
    <xf numFmtId="0" fontId="9" fillId="0" borderId="44" xfId="0" applyFont="1" applyBorder="1" applyProtection="1">
      <protection hidden="1"/>
    </xf>
    <xf numFmtId="0" fontId="10" fillId="0" borderId="55" xfId="0" applyFont="1" applyBorder="1" applyProtection="1">
      <protection hidden="1"/>
    </xf>
    <xf numFmtId="0" fontId="15" fillId="2" borderId="4" xfId="0" applyFont="1" applyFill="1" applyBorder="1" applyProtection="1">
      <protection hidden="1"/>
    </xf>
    <xf numFmtId="0" fontId="15" fillId="2" borderId="0" xfId="0" applyFont="1" applyFill="1" applyProtection="1">
      <protection hidden="1"/>
    </xf>
    <xf numFmtId="0" fontId="15" fillId="2" borderId="5" xfId="0" applyFont="1" applyFill="1" applyBorder="1" applyProtection="1">
      <protection hidden="1"/>
    </xf>
    <xf numFmtId="0" fontId="16" fillId="2" borderId="4" xfId="0" applyFont="1" applyFill="1" applyBorder="1" applyProtection="1">
      <protection hidden="1"/>
    </xf>
    <xf numFmtId="0" fontId="16" fillId="2" borderId="0" xfId="0" applyFont="1" applyFill="1" applyProtection="1">
      <protection hidden="1"/>
    </xf>
    <xf numFmtId="0" fontId="16" fillId="2" borderId="5" xfId="0" applyFont="1" applyFill="1" applyBorder="1" applyProtection="1">
      <protection hidden="1"/>
    </xf>
    <xf numFmtId="0" fontId="7" fillId="2" borderId="0" xfId="0" applyFont="1" applyFill="1" applyAlignment="1" applyProtection="1">
      <alignment horizontal="center"/>
      <protection hidden="1"/>
    </xf>
    <xf numFmtId="14" fontId="7" fillId="2" borderId="0" xfId="0" applyNumberFormat="1" applyFont="1" applyFill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/>
      <protection hidden="1"/>
    </xf>
  </cellXfs>
  <cellStyles count="2">
    <cellStyle name="Komma" xfId="1" builtinId="3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99CC"/>
      <color rgb="FF00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0</xdr:col>
      <xdr:colOff>1162050</xdr:colOff>
      <xdr:row>1</xdr:row>
      <xdr:rowOff>247650</xdr:rowOff>
    </xdr:to>
    <xdr:pic>
      <xdr:nvPicPr>
        <xdr:cNvPr id="1152" name="Billede 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0025"/>
          <a:ext cx="1143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00ADEF"/>
  </sheetPr>
  <dimension ref="A1:X138"/>
  <sheetViews>
    <sheetView showZeros="0" tabSelected="1" zoomScaleNormal="100" workbookViewId="0">
      <pane ySplit="12" topLeftCell="A60" activePane="bottomLeft" state="frozen"/>
      <selection pane="bottomLeft" activeCell="AA10" sqref="AA10"/>
    </sheetView>
  </sheetViews>
  <sheetFormatPr defaultRowHeight="15"/>
  <cols>
    <col min="1" max="1" width="37.140625" style="33" customWidth="1"/>
    <col min="2" max="2" width="9" style="33" customWidth="1"/>
    <col min="3" max="3" width="9.140625" style="33"/>
    <col min="4" max="6" width="9.140625" style="33" customWidth="1"/>
    <col min="7" max="11" width="9.140625" style="33"/>
    <col min="12" max="12" width="9.140625" style="33" customWidth="1"/>
    <col min="13" max="13" width="9.140625" style="33"/>
    <col min="14" max="14" width="10.5703125" style="33" customWidth="1"/>
    <col min="15" max="15" width="9.140625" style="33"/>
    <col min="16" max="16" width="19.5703125" style="33" customWidth="1"/>
    <col min="17" max="17" width="13.85546875" style="33" customWidth="1"/>
    <col min="18" max="18" width="12.5703125" style="33" customWidth="1"/>
    <col min="19" max="19" width="9.140625" style="33"/>
    <col min="20" max="20" width="16" style="33" bestFit="1" customWidth="1"/>
    <col min="21" max="21" width="11.85546875" style="33" bestFit="1" customWidth="1"/>
    <col min="22" max="22" width="10.5703125" style="33" customWidth="1"/>
    <col min="23" max="23" width="13.42578125" style="33" bestFit="1" customWidth="1"/>
    <col min="24" max="24" width="14.5703125" style="33" bestFit="1" customWidth="1"/>
    <col min="25" max="16384" width="9.140625" style="33"/>
  </cols>
  <sheetData>
    <row r="1" spans="1:24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4" ht="20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P2" s="73" t="s">
        <v>1</v>
      </c>
      <c r="Q2" s="74" t="s">
        <v>44</v>
      </c>
      <c r="R2" s="73" t="s">
        <v>45</v>
      </c>
      <c r="T2" s="104" t="s">
        <v>74</v>
      </c>
      <c r="U2" s="73" t="s">
        <v>77</v>
      </c>
      <c r="V2" s="73" t="s">
        <v>83</v>
      </c>
      <c r="W2" s="71" t="s">
        <v>84</v>
      </c>
      <c r="X2" s="72" t="s">
        <v>85</v>
      </c>
    </row>
    <row r="3" spans="1:24" ht="27" customHeight="1">
      <c r="A3" s="7" t="s">
        <v>0</v>
      </c>
      <c r="B3" s="63" t="s">
        <v>59</v>
      </c>
      <c r="C3" s="111"/>
      <c r="D3" s="111"/>
      <c r="E3" s="111"/>
      <c r="F3" s="111"/>
      <c r="G3" s="63" t="s">
        <v>59</v>
      </c>
      <c r="H3" s="111"/>
      <c r="I3" s="111"/>
      <c r="J3" s="111"/>
      <c r="K3" s="111"/>
      <c r="L3" s="112">
        <v>45156</v>
      </c>
      <c r="M3" s="111"/>
      <c r="N3" s="113"/>
      <c r="P3" s="75" t="s">
        <v>18</v>
      </c>
      <c r="Q3" s="90">
        <f>N22/12</f>
        <v>0</v>
      </c>
      <c r="R3" s="44">
        <f>N22</f>
        <v>0</v>
      </c>
      <c r="T3" s="101" t="s">
        <v>75</v>
      </c>
      <c r="U3" s="99"/>
      <c r="V3" s="97"/>
      <c r="W3" s="94"/>
      <c r="X3" s="92"/>
    </row>
    <row r="4" spans="1:24" ht="15.7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34"/>
      <c r="P4" s="76" t="s">
        <v>38</v>
      </c>
      <c r="Q4" s="86">
        <f>N121/12</f>
        <v>0</v>
      </c>
      <c r="R4" s="89">
        <f>N121</f>
        <v>0</v>
      </c>
      <c r="T4" s="102" t="s">
        <v>76</v>
      </c>
      <c r="U4" s="99"/>
      <c r="V4" s="97"/>
      <c r="W4" s="95"/>
      <c r="X4" s="91"/>
    </row>
    <row r="5" spans="1:24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2" t="s">
        <v>41</v>
      </c>
      <c r="O5" s="34"/>
      <c r="P5" s="77" t="s">
        <v>43</v>
      </c>
      <c r="Q5" s="87">
        <f>(N22-N121)/12</f>
        <v>0</v>
      </c>
      <c r="R5" s="88">
        <f>N22-N121</f>
        <v>0</v>
      </c>
      <c r="T5" s="102" t="s">
        <v>53</v>
      </c>
      <c r="U5" s="99"/>
      <c r="V5" s="97"/>
      <c r="W5" s="95"/>
      <c r="X5" s="91"/>
    </row>
    <row r="6" spans="1:24" ht="15.75" customHeight="1">
      <c r="A6" s="105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O6" s="34"/>
      <c r="P6" s="85" t="s">
        <v>14</v>
      </c>
      <c r="Q6" s="86">
        <f>N135/12</f>
        <v>0</v>
      </c>
      <c r="R6" s="89">
        <f>N135</f>
        <v>0</v>
      </c>
      <c r="T6" s="103"/>
      <c r="U6" s="99"/>
      <c r="V6" s="97"/>
      <c r="W6" s="95"/>
      <c r="X6" s="91"/>
    </row>
    <row r="7" spans="1:24" ht="15.75" customHeight="1">
      <c r="A7" s="13" t="str">
        <f>"Indtægter før skat - "&amp;C3</f>
        <v xml:space="preserve">Indtægter før skat - 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52">
        <v>0</v>
      </c>
      <c r="N7" s="44">
        <f>SUM(B7:M7)</f>
        <v>0</v>
      </c>
      <c r="O7" s="34"/>
      <c r="P7" s="84" t="s">
        <v>42</v>
      </c>
      <c r="Q7" s="42">
        <f>N138/12</f>
        <v>0</v>
      </c>
      <c r="R7" s="83">
        <f>N138</f>
        <v>0</v>
      </c>
      <c r="T7" s="78"/>
      <c r="U7" s="100"/>
      <c r="V7" s="98"/>
      <c r="W7" s="96"/>
      <c r="X7" s="93"/>
    </row>
    <row r="8" spans="1:24" ht="15.75" customHeight="1">
      <c r="A8" s="13" t="str">
        <f>"Indtægter før skat - "&amp;H3</f>
        <v xml:space="preserve">Indtægter før skat - 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52">
        <v>0</v>
      </c>
      <c r="N8" s="44">
        <f>SUM(B8:M8)</f>
        <v>0</v>
      </c>
      <c r="O8" s="35"/>
      <c r="P8" s="81"/>
      <c r="Q8" s="82"/>
      <c r="R8" s="70"/>
    </row>
    <row r="9" spans="1:24" ht="15.75" customHeight="1">
      <c r="A9" s="13" t="str">
        <f>"Indtægter efter skat - "&amp;C3</f>
        <v xml:space="preserve">Indtægter efter skat - 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52">
        <v>0</v>
      </c>
      <c r="N9" s="44">
        <f t="shared" ref="N9" si="0">SUM(B9:M9)</f>
        <v>0</v>
      </c>
      <c r="O9" s="35"/>
      <c r="P9" s="80"/>
      <c r="Q9" s="47"/>
      <c r="R9" s="66"/>
    </row>
    <row r="10" spans="1:24" ht="15.75" customHeight="1">
      <c r="A10" s="13" t="str">
        <f>"Indtægter efter skat - "&amp;H3</f>
        <v xml:space="preserve">Indtægter efter skat - 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52">
        <v>0</v>
      </c>
      <c r="N10" s="44">
        <f>SUM(B10:M10)</f>
        <v>0</v>
      </c>
      <c r="O10" s="35"/>
      <c r="P10" s="79"/>
      <c r="Q10" s="82"/>
      <c r="R10" s="68"/>
      <c r="S10" s="67"/>
    </row>
    <row r="11" spans="1:24" ht="15.75" customHeight="1">
      <c r="A11" s="13" t="s">
        <v>15</v>
      </c>
      <c r="B11" s="41">
        <f t="shared" ref="B11:D12" si="1">B137</f>
        <v>0</v>
      </c>
      <c r="C11" s="41">
        <f t="shared" si="1"/>
        <v>0</v>
      </c>
      <c r="D11" s="41">
        <f t="shared" si="1"/>
        <v>0</v>
      </c>
      <c r="E11" s="41">
        <f t="shared" ref="E11:M11" si="2">E137</f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52">
        <f t="shared" si="2"/>
        <v>0</v>
      </c>
      <c r="N11" s="44">
        <f>SUM(B11:M11)</f>
        <v>0</v>
      </c>
      <c r="O11" s="35"/>
      <c r="P11" s="78" t="s">
        <v>46</v>
      </c>
      <c r="Q11" s="43">
        <f>N121/12</f>
        <v>0</v>
      </c>
      <c r="R11" s="69"/>
    </row>
    <row r="12" spans="1:24" ht="15.75" customHeight="1">
      <c r="A12" s="16" t="s">
        <v>42</v>
      </c>
      <c r="B12" s="48">
        <f t="shared" si="1"/>
        <v>0</v>
      </c>
      <c r="C12" s="48">
        <f t="shared" si="1"/>
        <v>0</v>
      </c>
      <c r="D12" s="48">
        <f t="shared" si="1"/>
        <v>0</v>
      </c>
      <c r="E12" s="48">
        <f t="shared" ref="E12:M12" si="3">E138</f>
        <v>0</v>
      </c>
      <c r="F12" s="48">
        <f t="shared" si="3"/>
        <v>0</v>
      </c>
      <c r="G12" s="48">
        <f t="shared" si="3"/>
        <v>0</v>
      </c>
      <c r="H12" s="48">
        <f t="shared" si="3"/>
        <v>0</v>
      </c>
      <c r="I12" s="48">
        <f t="shared" si="3"/>
        <v>0</v>
      </c>
      <c r="J12" s="48">
        <f t="shared" si="3"/>
        <v>0</v>
      </c>
      <c r="K12" s="48">
        <f t="shared" si="3"/>
        <v>0</v>
      </c>
      <c r="L12" s="48">
        <f t="shared" si="3"/>
        <v>0</v>
      </c>
      <c r="M12" s="48">
        <f t="shared" si="3"/>
        <v>0</v>
      </c>
      <c r="N12" s="44">
        <f>SUM(B12:M12)</f>
        <v>0</v>
      </c>
      <c r="O12" s="35"/>
    </row>
    <row r="13" spans="1:24" ht="15.75" customHeight="1">
      <c r="A13" s="1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  <c r="P13" s="36"/>
    </row>
    <row r="14" spans="1:24" ht="16.5" customHeight="1">
      <c r="A14" s="108" t="s">
        <v>16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0"/>
      <c r="P14" s="37"/>
    </row>
    <row r="15" spans="1:24">
      <c r="A15" s="13" t="str">
        <f>"Løn - "&amp;C3</f>
        <v xml:space="preserve">Løn - </v>
      </c>
      <c r="B15" s="41">
        <f>B9</f>
        <v>0</v>
      </c>
      <c r="C15" s="41">
        <f t="shared" ref="C15:M15" si="4">C9</f>
        <v>0</v>
      </c>
      <c r="D15" s="41">
        <f t="shared" si="4"/>
        <v>0</v>
      </c>
      <c r="E15" s="41">
        <f t="shared" si="4"/>
        <v>0</v>
      </c>
      <c r="F15" s="41">
        <f t="shared" si="4"/>
        <v>0</v>
      </c>
      <c r="G15" s="41">
        <f t="shared" si="4"/>
        <v>0</v>
      </c>
      <c r="H15" s="41">
        <f t="shared" si="4"/>
        <v>0</v>
      </c>
      <c r="I15" s="41">
        <f t="shared" si="4"/>
        <v>0</v>
      </c>
      <c r="J15" s="41">
        <f t="shared" si="4"/>
        <v>0</v>
      </c>
      <c r="K15" s="41">
        <f t="shared" si="4"/>
        <v>0</v>
      </c>
      <c r="L15" s="41">
        <f t="shared" si="4"/>
        <v>0</v>
      </c>
      <c r="M15" s="41">
        <f t="shared" si="4"/>
        <v>0</v>
      </c>
      <c r="N15" s="47">
        <f t="shared" ref="N15:N20" si="5">SUM(B15:M15)</f>
        <v>0</v>
      </c>
    </row>
    <row r="16" spans="1:24">
      <c r="A16" s="13" t="str">
        <f>"Løn - "&amp;H3</f>
        <v xml:space="preserve">Løn - </v>
      </c>
      <c r="B16" s="41">
        <f>B10</f>
        <v>0</v>
      </c>
      <c r="C16" s="41">
        <f t="shared" ref="C16:M16" si="6">C10</f>
        <v>0</v>
      </c>
      <c r="D16" s="41">
        <f t="shared" si="6"/>
        <v>0</v>
      </c>
      <c r="E16" s="41">
        <f t="shared" si="6"/>
        <v>0</v>
      </c>
      <c r="F16" s="41">
        <f t="shared" si="6"/>
        <v>0</v>
      </c>
      <c r="G16" s="41">
        <f t="shared" si="6"/>
        <v>0</v>
      </c>
      <c r="H16" s="41">
        <f t="shared" si="6"/>
        <v>0</v>
      </c>
      <c r="I16" s="41">
        <f t="shared" si="6"/>
        <v>0</v>
      </c>
      <c r="J16" s="41">
        <f t="shared" si="6"/>
        <v>0</v>
      </c>
      <c r="K16" s="41">
        <f t="shared" si="6"/>
        <v>0</v>
      </c>
      <c r="L16" s="41">
        <f t="shared" si="6"/>
        <v>0</v>
      </c>
      <c r="M16" s="41">
        <f t="shared" si="6"/>
        <v>0</v>
      </c>
      <c r="N16" s="47">
        <f t="shared" si="5"/>
        <v>0</v>
      </c>
    </row>
    <row r="17" spans="1:17">
      <c r="A17" s="13" t="s">
        <v>86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7">
        <f t="shared" si="5"/>
        <v>0</v>
      </c>
      <c r="O17" s="35"/>
    </row>
    <row r="18" spans="1:17">
      <c r="A18" s="13" t="s">
        <v>87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7">
        <f t="shared" si="5"/>
        <v>0</v>
      </c>
      <c r="O18" s="35"/>
    </row>
    <row r="19" spans="1:17">
      <c r="A19" s="13" t="s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7">
        <f t="shared" si="5"/>
        <v>0</v>
      </c>
      <c r="O19" s="35"/>
    </row>
    <row r="20" spans="1:17">
      <c r="A20" s="13" t="s">
        <v>88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7">
        <f t="shared" si="5"/>
        <v>0</v>
      </c>
      <c r="O20" s="35"/>
      <c r="P20" s="38"/>
    </row>
    <row r="21" spans="1:17">
      <c r="A21" s="13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7"/>
      <c r="P21" s="39"/>
      <c r="Q21" s="39"/>
    </row>
    <row r="22" spans="1:17" ht="16.5" thickBot="1">
      <c r="A22" s="19" t="s">
        <v>18</v>
      </c>
      <c r="B22" s="49">
        <f t="shared" ref="B22:N22" si="7">SUM(B15:B20)</f>
        <v>0</v>
      </c>
      <c r="C22" s="49">
        <f t="shared" si="7"/>
        <v>0</v>
      </c>
      <c r="D22" s="49">
        <f t="shared" si="7"/>
        <v>0</v>
      </c>
      <c r="E22" s="49">
        <f t="shared" si="7"/>
        <v>0</v>
      </c>
      <c r="F22" s="49">
        <f t="shared" si="7"/>
        <v>0</v>
      </c>
      <c r="G22" s="49">
        <f t="shared" si="7"/>
        <v>0</v>
      </c>
      <c r="H22" s="49">
        <f t="shared" si="7"/>
        <v>0</v>
      </c>
      <c r="I22" s="49">
        <f t="shared" si="7"/>
        <v>0</v>
      </c>
      <c r="J22" s="49">
        <f t="shared" si="7"/>
        <v>0</v>
      </c>
      <c r="K22" s="49">
        <f t="shared" si="7"/>
        <v>0</v>
      </c>
      <c r="L22" s="49">
        <f t="shared" si="7"/>
        <v>0</v>
      </c>
      <c r="M22" s="49">
        <f t="shared" si="7"/>
        <v>0</v>
      </c>
      <c r="N22" s="50">
        <f t="shared" si="7"/>
        <v>0</v>
      </c>
    </row>
    <row r="23" spans="1:17">
      <c r="A23" s="20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  <c r="P23" s="38"/>
    </row>
    <row r="24" spans="1:17" ht="15.75">
      <c r="A24" s="108" t="s">
        <v>19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10"/>
    </row>
    <row r="25" spans="1:17">
      <c r="A25" s="13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Q25" s="38"/>
    </row>
    <row r="26" spans="1:17" ht="15.75">
      <c r="A26" s="23" t="s">
        <v>20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spans="1:17">
      <c r="A27" s="13" t="s">
        <v>21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7">
        <f t="shared" ref="N27:N38" si="8">SUM(B27:M27)</f>
        <v>0</v>
      </c>
    </row>
    <row r="28" spans="1:17">
      <c r="A28" s="13" t="s">
        <v>22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7">
        <f t="shared" si="8"/>
        <v>0</v>
      </c>
    </row>
    <row r="29" spans="1:17">
      <c r="A29" s="13" t="str">
        <f>A28&amp;" renter og bidrag"</f>
        <v>Realkreditlån renter og bidrag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7">
        <f t="shared" si="8"/>
        <v>0</v>
      </c>
    </row>
    <row r="30" spans="1:17">
      <c r="A30" s="13" t="s">
        <v>23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7">
        <f t="shared" si="8"/>
        <v>0</v>
      </c>
    </row>
    <row r="31" spans="1:17">
      <c r="A31" s="13" t="str">
        <f>A30&amp;" renter"</f>
        <v>Boliglån renter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7">
        <f t="shared" si="8"/>
        <v>0</v>
      </c>
    </row>
    <row r="32" spans="1:17">
      <c r="A32" s="13" t="s">
        <v>80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7">
        <f t="shared" si="8"/>
        <v>0</v>
      </c>
    </row>
    <row r="33" spans="1:14">
      <c r="A33" s="13" t="s">
        <v>25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7">
        <f t="shared" si="8"/>
        <v>0</v>
      </c>
    </row>
    <row r="34" spans="1:14">
      <c r="A34" s="13" t="s">
        <v>64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7">
        <f t="shared" si="8"/>
        <v>0</v>
      </c>
    </row>
    <row r="35" spans="1:14">
      <c r="A35" s="13" t="s">
        <v>24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7">
        <f>SUM(B35:M35)</f>
        <v>0</v>
      </c>
    </row>
    <row r="36" spans="1:14">
      <c r="A36" s="13" t="s">
        <v>65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7">
        <f>SUM(B36:M36)</f>
        <v>0</v>
      </c>
    </row>
    <row r="37" spans="1:14">
      <c r="A37" s="13" t="s">
        <v>71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7">
        <f>SUM(B37:M37)</f>
        <v>0</v>
      </c>
    </row>
    <row r="38" spans="1:14">
      <c r="A38" s="13" t="s">
        <v>26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7">
        <f t="shared" si="8"/>
        <v>0</v>
      </c>
    </row>
    <row r="39" spans="1:14">
      <c r="A39" s="16" t="s">
        <v>40</v>
      </c>
      <c r="B39" s="45">
        <f>SUM(B27:B38)-B29-B31</f>
        <v>0</v>
      </c>
      <c r="C39" s="45">
        <f t="shared" ref="C39:M39" si="9">SUM(C27:C38)-C29-C31</f>
        <v>0</v>
      </c>
      <c r="D39" s="45">
        <f t="shared" si="9"/>
        <v>0</v>
      </c>
      <c r="E39" s="45">
        <f t="shared" si="9"/>
        <v>0</v>
      </c>
      <c r="F39" s="45">
        <f t="shared" si="9"/>
        <v>0</v>
      </c>
      <c r="G39" s="45">
        <f t="shared" si="9"/>
        <v>0</v>
      </c>
      <c r="H39" s="45">
        <f t="shared" si="9"/>
        <v>0</v>
      </c>
      <c r="I39" s="45">
        <f t="shared" si="9"/>
        <v>0</v>
      </c>
      <c r="J39" s="45">
        <f t="shared" si="9"/>
        <v>0</v>
      </c>
      <c r="K39" s="45">
        <f t="shared" si="9"/>
        <v>0</v>
      </c>
      <c r="L39" s="45">
        <f t="shared" si="9"/>
        <v>0</v>
      </c>
      <c r="M39" s="45">
        <f t="shared" si="9"/>
        <v>0</v>
      </c>
      <c r="N39" s="46">
        <f>SUM(B39:M39)</f>
        <v>0</v>
      </c>
    </row>
    <row r="40" spans="1:14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5.75">
      <c r="A41" s="23" t="s">
        <v>68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7"/>
    </row>
    <row r="42" spans="1:14">
      <c r="A42" s="13" t="s">
        <v>60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4">
        <f t="shared" ref="N42:N55" si="10">SUM(B42:M42)</f>
        <v>0</v>
      </c>
    </row>
    <row r="43" spans="1:14">
      <c r="A43" s="13" t="str">
        <f>"Mobil - "&amp;C3</f>
        <v xml:space="preserve">Mobil - 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7">
        <f t="shared" si="10"/>
        <v>0</v>
      </c>
    </row>
    <row r="44" spans="1:14">
      <c r="A44" s="13" t="str">
        <f>"Mobil - "&amp;H3</f>
        <v xml:space="preserve">Mobil - 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7">
        <f t="shared" si="10"/>
        <v>0</v>
      </c>
    </row>
    <row r="45" spans="1:14">
      <c r="A45" s="13" t="str">
        <f>"Fitness - "&amp;C3</f>
        <v xml:space="preserve">Fitness - 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7">
        <f t="shared" si="10"/>
        <v>0</v>
      </c>
    </row>
    <row r="46" spans="1:14">
      <c r="A46" s="13" t="str">
        <f>"Fitness - "&amp;H3</f>
        <v xml:space="preserve">Fitness - 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7">
        <f t="shared" si="10"/>
        <v>0</v>
      </c>
    </row>
    <row r="47" spans="1:14">
      <c r="A47" s="13" t="s">
        <v>81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7">
        <f t="shared" si="10"/>
        <v>0</v>
      </c>
    </row>
    <row r="48" spans="1:14">
      <c r="A48" s="13" t="s">
        <v>61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7">
        <f t="shared" si="10"/>
        <v>0</v>
      </c>
    </row>
    <row r="49" spans="1:14">
      <c r="A49" s="13" t="s">
        <v>62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7">
        <f t="shared" si="10"/>
        <v>0</v>
      </c>
    </row>
    <row r="50" spans="1:14">
      <c r="A50" s="13" t="s">
        <v>63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7">
        <f t="shared" si="10"/>
        <v>0</v>
      </c>
    </row>
    <row r="51" spans="1:14">
      <c r="A51" s="13" t="s">
        <v>66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7">
        <f t="shared" si="10"/>
        <v>0</v>
      </c>
    </row>
    <row r="52" spans="1:14">
      <c r="A52" s="13" t="s">
        <v>73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7">
        <f t="shared" si="10"/>
        <v>0</v>
      </c>
    </row>
    <row r="53" spans="1:14">
      <c r="A53" s="13" t="s">
        <v>67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7">
        <f>SUM(B53:M53)</f>
        <v>0</v>
      </c>
    </row>
    <row r="54" spans="1:14">
      <c r="A54" s="13" t="s">
        <v>72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7">
        <f t="shared" si="10"/>
        <v>0</v>
      </c>
    </row>
    <row r="55" spans="1:14">
      <c r="A55" s="13" t="s">
        <v>26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7">
        <f t="shared" si="10"/>
        <v>0</v>
      </c>
    </row>
    <row r="56" spans="1:14">
      <c r="A56" s="16" t="s">
        <v>68</v>
      </c>
      <c r="B56" s="45">
        <f t="shared" ref="B56:M56" si="11">SUM(B42:B55)</f>
        <v>0</v>
      </c>
      <c r="C56" s="45">
        <f t="shared" si="11"/>
        <v>0</v>
      </c>
      <c r="D56" s="45">
        <f t="shared" si="11"/>
        <v>0</v>
      </c>
      <c r="E56" s="45">
        <f t="shared" si="11"/>
        <v>0</v>
      </c>
      <c r="F56" s="45">
        <f t="shared" si="11"/>
        <v>0</v>
      </c>
      <c r="G56" s="45">
        <f t="shared" si="11"/>
        <v>0</v>
      </c>
      <c r="H56" s="45">
        <f t="shared" si="11"/>
        <v>0</v>
      </c>
      <c r="I56" s="45">
        <f t="shared" si="11"/>
        <v>0</v>
      </c>
      <c r="J56" s="45">
        <f t="shared" si="11"/>
        <v>0</v>
      </c>
      <c r="K56" s="45">
        <f t="shared" si="11"/>
        <v>0</v>
      </c>
      <c r="L56" s="45">
        <f t="shared" si="11"/>
        <v>0</v>
      </c>
      <c r="M56" s="45">
        <f t="shared" si="11"/>
        <v>0</v>
      </c>
      <c r="N56" s="46">
        <f>SUM(B56:M56)</f>
        <v>0</v>
      </c>
    </row>
    <row r="57" spans="1:14">
      <c r="A57" s="20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8"/>
    </row>
    <row r="58" spans="1:14" ht="15.75">
      <c r="A58" s="23" t="s">
        <v>27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9"/>
    </row>
    <row r="59" spans="1:14">
      <c r="A59" s="13" t="s">
        <v>36</v>
      </c>
      <c r="B59" s="40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7">
        <f>SUM(B59:M59)</f>
        <v>0</v>
      </c>
    </row>
    <row r="60" spans="1:14">
      <c r="A60" s="13" t="str">
        <f>A59&amp;" renter"</f>
        <v>Billån renter</v>
      </c>
      <c r="B60" s="40">
        <v>0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51">
        <v>0</v>
      </c>
      <c r="N60" s="47">
        <f>SUM(B60:M60)</f>
        <v>0</v>
      </c>
    </row>
    <row r="61" spans="1:14">
      <c r="A61" s="13" t="s">
        <v>69</v>
      </c>
      <c r="B61" s="40">
        <v>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51">
        <v>0</v>
      </c>
      <c r="N61" s="47">
        <f t="shared" ref="N61:N66" si="12">SUM(B61:M61)</f>
        <v>0</v>
      </c>
    </row>
    <row r="62" spans="1:14">
      <c r="A62" s="13" t="s">
        <v>28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52">
        <v>0</v>
      </c>
      <c r="N62" s="47">
        <f t="shared" si="12"/>
        <v>0</v>
      </c>
    </row>
    <row r="63" spans="1:14">
      <c r="A63" s="13" t="s">
        <v>52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52">
        <v>0</v>
      </c>
      <c r="N63" s="47">
        <f t="shared" si="12"/>
        <v>0</v>
      </c>
    </row>
    <row r="64" spans="1:14">
      <c r="A64" s="13" t="s">
        <v>29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52">
        <v>0</v>
      </c>
      <c r="N64" s="47">
        <f t="shared" si="12"/>
        <v>0</v>
      </c>
    </row>
    <row r="65" spans="1:14">
      <c r="A65" s="13" t="s">
        <v>30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52">
        <v>0</v>
      </c>
      <c r="N65" s="47">
        <f t="shared" si="12"/>
        <v>0</v>
      </c>
    </row>
    <row r="66" spans="1:14">
      <c r="A66" s="13" t="s">
        <v>26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52">
        <v>0</v>
      </c>
      <c r="N66" s="47">
        <f t="shared" si="12"/>
        <v>0</v>
      </c>
    </row>
    <row r="67" spans="1:14">
      <c r="A67" s="16" t="s">
        <v>37</v>
      </c>
      <c r="B67" s="45">
        <f>SUM(B59:B66)-B60</f>
        <v>0</v>
      </c>
      <c r="C67" s="45">
        <f t="shared" ref="C67:M67" si="13">SUM(C59:C66)-C60</f>
        <v>0</v>
      </c>
      <c r="D67" s="45">
        <f t="shared" si="13"/>
        <v>0</v>
      </c>
      <c r="E67" s="45">
        <f t="shared" si="13"/>
        <v>0</v>
      </c>
      <c r="F67" s="45">
        <f t="shared" si="13"/>
        <v>0</v>
      </c>
      <c r="G67" s="45">
        <f t="shared" si="13"/>
        <v>0</v>
      </c>
      <c r="H67" s="45">
        <f t="shared" si="13"/>
        <v>0</v>
      </c>
      <c r="I67" s="45">
        <f t="shared" si="13"/>
        <v>0</v>
      </c>
      <c r="J67" s="45">
        <f t="shared" si="13"/>
        <v>0</v>
      </c>
      <c r="K67" s="45">
        <f t="shared" si="13"/>
        <v>0</v>
      </c>
      <c r="L67" s="45">
        <f t="shared" si="13"/>
        <v>0</v>
      </c>
      <c r="M67" s="45">
        <f t="shared" si="13"/>
        <v>0</v>
      </c>
      <c r="N67" s="46">
        <f>SUM(B67:M67)</f>
        <v>0</v>
      </c>
    </row>
    <row r="68" spans="1:14">
      <c r="A68" s="16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7"/>
    </row>
    <row r="69" spans="1:14" ht="15.75">
      <c r="A69" s="23" t="s">
        <v>53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9"/>
    </row>
    <row r="70" spans="1:14">
      <c r="A70" s="13" t="s">
        <v>54</v>
      </c>
      <c r="B70" s="60">
        <v>0</v>
      </c>
      <c r="C70" s="55">
        <v>0</v>
      </c>
      <c r="D70" s="61">
        <v>0</v>
      </c>
      <c r="E70" s="61">
        <v>0</v>
      </c>
      <c r="F70" s="61">
        <v>0</v>
      </c>
      <c r="G70" s="62">
        <v>0</v>
      </c>
      <c r="H70" s="61">
        <v>0</v>
      </c>
      <c r="I70" s="55">
        <v>0</v>
      </c>
      <c r="J70" s="62">
        <v>0</v>
      </c>
      <c r="K70" s="62">
        <v>0</v>
      </c>
      <c r="L70" s="61">
        <v>0</v>
      </c>
      <c r="M70" s="62">
        <v>0</v>
      </c>
      <c r="N70" s="47">
        <f>SUM(B70:M70)</f>
        <v>0</v>
      </c>
    </row>
    <row r="71" spans="1:14">
      <c r="A71" s="13" t="str">
        <f>A70&amp;" renter"</f>
        <v>Bådlån  renter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51">
        <v>0</v>
      </c>
      <c r="K71" s="51">
        <v>0</v>
      </c>
      <c r="L71" s="40">
        <v>0</v>
      </c>
      <c r="M71" s="51">
        <v>0</v>
      </c>
      <c r="N71" s="47"/>
    </row>
    <row r="72" spans="1:14">
      <c r="A72" s="13" t="s">
        <v>55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7">
        <f>SUM(B72:M72)</f>
        <v>0</v>
      </c>
    </row>
    <row r="73" spans="1:14">
      <c r="A73" s="13" t="s">
        <v>56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7">
        <f>SUM(B73:M73)</f>
        <v>0</v>
      </c>
    </row>
    <row r="74" spans="1:14">
      <c r="A74" s="13" t="s">
        <v>57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7">
        <f>SUM(B74:M74)</f>
        <v>0</v>
      </c>
    </row>
    <row r="75" spans="1:14">
      <c r="A75" s="16" t="s">
        <v>58</v>
      </c>
      <c r="B75" s="45">
        <f>SUM(B70:B74)-B71</f>
        <v>0</v>
      </c>
      <c r="C75" s="45">
        <f t="shared" ref="C75:M75" si="14">SUM(C70:C74)-C71</f>
        <v>0</v>
      </c>
      <c r="D75" s="45">
        <f t="shared" si="14"/>
        <v>0</v>
      </c>
      <c r="E75" s="45">
        <f t="shared" si="14"/>
        <v>0</v>
      </c>
      <c r="F75" s="45">
        <f t="shared" si="14"/>
        <v>0</v>
      </c>
      <c r="G75" s="45">
        <f t="shared" si="14"/>
        <v>0</v>
      </c>
      <c r="H75" s="45">
        <f t="shared" si="14"/>
        <v>0</v>
      </c>
      <c r="I75" s="45">
        <f t="shared" si="14"/>
        <v>0</v>
      </c>
      <c r="J75" s="45">
        <f t="shared" si="14"/>
        <v>0</v>
      </c>
      <c r="K75" s="45">
        <f t="shared" si="14"/>
        <v>0</v>
      </c>
      <c r="L75" s="45">
        <f t="shared" si="14"/>
        <v>0</v>
      </c>
      <c r="M75" s="45">
        <f t="shared" si="14"/>
        <v>0</v>
      </c>
      <c r="N75" s="46">
        <f>SUM(B75:M75)</f>
        <v>0</v>
      </c>
    </row>
    <row r="76" spans="1:14">
      <c r="A76" s="20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8"/>
    </row>
    <row r="77" spans="1:14" ht="15.75">
      <c r="A77" s="23" t="s">
        <v>47</v>
      </c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7"/>
    </row>
    <row r="78" spans="1:14">
      <c r="A78" s="13" t="s">
        <v>31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51">
        <v>0</v>
      </c>
      <c r="N78" s="47">
        <f>SUM(B78:M78)</f>
        <v>0</v>
      </c>
    </row>
    <row r="79" spans="1:14">
      <c r="A79" s="13" t="s">
        <v>32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52">
        <v>0</v>
      </c>
      <c r="N79" s="47">
        <f>SUM(B79:M79)</f>
        <v>0</v>
      </c>
    </row>
    <row r="80" spans="1:14">
      <c r="A80" s="13" t="str">
        <f>"Børnebidrag - "&amp;C3</f>
        <v xml:space="preserve">Børnebidrag - 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52">
        <v>0</v>
      </c>
      <c r="N80" s="47">
        <f>SUM(B80:M80)</f>
        <v>0</v>
      </c>
    </row>
    <row r="81" spans="1:14">
      <c r="A81" s="13" t="str">
        <f>"Børnebidag - "&amp;H3</f>
        <v xml:space="preserve">Børnebidag - 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4">
        <v>0</v>
      </c>
      <c r="N81" s="47">
        <f>SUM(B81:M81)</f>
        <v>0</v>
      </c>
    </row>
    <row r="82" spans="1:14">
      <c r="A82" s="16" t="s">
        <v>49</v>
      </c>
      <c r="B82" s="45">
        <f>SUM(B78:B81)</f>
        <v>0</v>
      </c>
      <c r="C82" s="45">
        <f t="shared" ref="C82:N82" si="15">SUM(C78:C81)</f>
        <v>0</v>
      </c>
      <c r="D82" s="45">
        <f t="shared" si="15"/>
        <v>0</v>
      </c>
      <c r="E82" s="45">
        <f>SUM(E78:E81)</f>
        <v>0</v>
      </c>
      <c r="F82" s="45">
        <f t="shared" si="15"/>
        <v>0</v>
      </c>
      <c r="G82" s="45">
        <f t="shared" si="15"/>
        <v>0</v>
      </c>
      <c r="H82" s="45">
        <f t="shared" si="15"/>
        <v>0</v>
      </c>
      <c r="I82" s="45">
        <f t="shared" si="15"/>
        <v>0</v>
      </c>
      <c r="J82" s="45">
        <f t="shared" si="15"/>
        <v>0</v>
      </c>
      <c r="K82" s="45">
        <f t="shared" si="15"/>
        <v>0</v>
      </c>
      <c r="L82" s="45">
        <f t="shared" si="15"/>
        <v>0</v>
      </c>
      <c r="M82" s="45">
        <f t="shared" si="15"/>
        <v>0</v>
      </c>
      <c r="N82" s="46">
        <f t="shared" si="15"/>
        <v>0</v>
      </c>
    </row>
    <row r="83" spans="1:14">
      <c r="A83" s="13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2"/>
    </row>
    <row r="84" spans="1:14" ht="15.75">
      <c r="A84" s="23" t="s">
        <v>48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5"/>
    </row>
    <row r="85" spans="1:14">
      <c r="A85" s="13" t="s">
        <v>33</v>
      </c>
      <c r="B85" s="40">
        <v>0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51">
        <v>0</v>
      </c>
      <c r="N85" s="47">
        <f>SUM(B85:M85)</f>
        <v>0</v>
      </c>
    </row>
    <row r="86" spans="1:14">
      <c r="A86" s="13" t="s">
        <v>34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52">
        <v>0</v>
      </c>
      <c r="N86" s="47">
        <f>SUM(B86:M86)</f>
        <v>0</v>
      </c>
    </row>
    <row r="87" spans="1:14">
      <c r="A87" s="13" t="s">
        <v>35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52">
        <v>0</v>
      </c>
      <c r="N87" s="47">
        <f>SUM(B87:M87)</f>
        <v>0</v>
      </c>
    </row>
    <row r="88" spans="1:14">
      <c r="A88" s="13" t="s">
        <v>26</v>
      </c>
      <c r="B88" s="55">
        <v>0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47">
        <f>SUM(B88:M88)</f>
        <v>0</v>
      </c>
    </row>
    <row r="89" spans="1:14">
      <c r="A89" s="16" t="s">
        <v>50</v>
      </c>
      <c r="B89" s="45">
        <f>SUM(B85:B88)</f>
        <v>0</v>
      </c>
      <c r="C89" s="45">
        <f>SUM(C85:C88)</f>
        <v>0</v>
      </c>
      <c r="D89" s="45">
        <f t="shared" ref="D89:M89" si="16">SUM(D85:D88)</f>
        <v>0</v>
      </c>
      <c r="E89" s="45">
        <f t="shared" si="16"/>
        <v>0</v>
      </c>
      <c r="F89" s="45">
        <f t="shared" si="16"/>
        <v>0</v>
      </c>
      <c r="G89" s="45">
        <f t="shared" si="16"/>
        <v>0</v>
      </c>
      <c r="H89" s="45">
        <f t="shared" si="16"/>
        <v>0</v>
      </c>
      <c r="I89" s="45">
        <f t="shared" si="16"/>
        <v>0</v>
      </c>
      <c r="J89" s="45">
        <f t="shared" si="16"/>
        <v>0</v>
      </c>
      <c r="K89" s="45">
        <f t="shared" si="16"/>
        <v>0</v>
      </c>
      <c r="L89" s="45">
        <f t="shared" si="16"/>
        <v>0</v>
      </c>
      <c r="M89" s="45">
        <f t="shared" si="16"/>
        <v>0</v>
      </c>
      <c r="N89" s="46">
        <f>SUM(N85:N88)</f>
        <v>0</v>
      </c>
    </row>
    <row r="90" spans="1:14">
      <c r="A90" s="20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8"/>
    </row>
    <row r="91" spans="1:14" ht="15.75">
      <c r="A91" s="108" t="s">
        <v>78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s="65" customFormat="1" ht="12.75">
      <c r="A92" s="64" t="str">
        <f>"USF-lån - "&amp;C3</f>
        <v xml:space="preserve">USF-lån - 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52">
        <v>0</v>
      </c>
      <c r="N92" s="47">
        <f>SUM(B92:M92)</f>
        <v>0</v>
      </c>
    </row>
    <row r="93" spans="1:14" s="65" customFormat="1" ht="12.75">
      <c r="A93" s="64" t="str">
        <f>A92&amp;" renter"</f>
        <v>USF-lån -  renter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52">
        <v>0</v>
      </c>
      <c r="N93" s="47">
        <f t="shared" ref="N93:N118" si="17">SUM(B93:M93)</f>
        <v>0</v>
      </c>
    </row>
    <row r="94" spans="1:14" s="65" customFormat="1" ht="12.75">
      <c r="A94" s="64" t="str">
        <f>"USF - "&amp;H3</f>
        <v xml:space="preserve">USF - 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52">
        <v>0</v>
      </c>
      <c r="N94" s="47">
        <f t="shared" si="17"/>
        <v>0</v>
      </c>
    </row>
    <row r="95" spans="1:14" s="65" customFormat="1" ht="12.75">
      <c r="A95" s="64" t="str">
        <f>A94&amp;" renter"</f>
        <v>USF -  renter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52">
        <v>0</v>
      </c>
      <c r="N95" s="47">
        <f t="shared" si="17"/>
        <v>0</v>
      </c>
    </row>
    <row r="96" spans="1:14">
      <c r="A96" s="64" t="str">
        <f>"SU-lån - "&amp;C3</f>
        <v xml:space="preserve">SU-lån - 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52">
        <v>0</v>
      </c>
      <c r="N96" s="47">
        <f t="shared" si="17"/>
        <v>0</v>
      </c>
    </row>
    <row r="97" spans="1:14">
      <c r="A97" s="64" t="str">
        <f>A96&amp;" renter"</f>
        <v>SU-lån -  renter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52">
        <v>0</v>
      </c>
      <c r="N97" s="47">
        <f t="shared" si="17"/>
        <v>0</v>
      </c>
    </row>
    <row r="98" spans="1:14">
      <c r="A98" s="64" t="str">
        <f>"SU-lån - "&amp;H3</f>
        <v xml:space="preserve">SU-lån - 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52">
        <v>0</v>
      </c>
      <c r="N98" s="47">
        <f t="shared" si="17"/>
        <v>0</v>
      </c>
    </row>
    <row r="99" spans="1:14">
      <c r="A99" s="13" t="str">
        <f>A98&amp;" renter"</f>
        <v>SU-lån -  renter</v>
      </c>
      <c r="B99" s="41">
        <v>0</v>
      </c>
      <c r="C99" s="41">
        <v>0</v>
      </c>
      <c r="D99" s="41">
        <v>0</v>
      </c>
      <c r="E99" s="41">
        <v>0</v>
      </c>
      <c r="F99" s="41">
        <v>0</v>
      </c>
      <c r="G99" s="41">
        <v>0</v>
      </c>
      <c r="H99" s="41">
        <v>0</v>
      </c>
      <c r="I99" s="41">
        <v>0</v>
      </c>
      <c r="J99" s="41">
        <v>0</v>
      </c>
      <c r="K99" s="41">
        <v>0</v>
      </c>
      <c r="L99" s="41">
        <v>0</v>
      </c>
      <c r="M99" s="52">
        <v>0</v>
      </c>
      <c r="N99" s="47">
        <f t="shared" si="17"/>
        <v>0</v>
      </c>
    </row>
    <row r="100" spans="1:14">
      <c r="A100" s="13" t="str">
        <f>"Forbrugslån - "&amp;C3</f>
        <v xml:space="preserve">Forbrugslån - </v>
      </c>
      <c r="B100" s="41">
        <v>0</v>
      </c>
      <c r="C100" s="41">
        <v>0</v>
      </c>
      <c r="D100" s="41">
        <v>0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52">
        <v>0</v>
      </c>
      <c r="N100" s="47">
        <f t="shared" si="17"/>
        <v>0</v>
      </c>
    </row>
    <row r="101" spans="1:14">
      <c r="A101" s="13" t="str">
        <f>A100&amp;" renter"</f>
        <v>Forbrugslån -  renter</v>
      </c>
      <c r="B101" s="41">
        <v>0</v>
      </c>
      <c r="C101" s="41">
        <v>0</v>
      </c>
      <c r="D101" s="41">
        <v>0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52">
        <v>0</v>
      </c>
      <c r="N101" s="47">
        <f t="shared" si="17"/>
        <v>0</v>
      </c>
    </row>
    <row r="102" spans="1:14">
      <c r="A102" s="13" t="str">
        <f>"Forbrugslån - "&amp;H3</f>
        <v xml:space="preserve">Forbrugslån - </v>
      </c>
      <c r="B102" s="41">
        <v>0</v>
      </c>
      <c r="C102" s="41">
        <v>0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52">
        <v>0</v>
      </c>
      <c r="N102" s="47">
        <f t="shared" si="17"/>
        <v>0</v>
      </c>
    </row>
    <row r="103" spans="1:14">
      <c r="A103" s="13" t="str">
        <f>A102&amp;" renter"</f>
        <v>Forbrugslån -  renter</v>
      </c>
      <c r="B103" s="41">
        <v>0</v>
      </c>
      <c r="C103" s="41">
        <v>0</v>
      </c>
      <c r="D103" s="41">
        <v>0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52">
        <v>0</v>
      </c>
      <c r="N103" s="47">
        <f t="shared" si="17"/>
        <v>0</v>
      </c>
    </row>
    <row r="104" spans="1:14">
      <c r="A104" s="13" t="str">
        <f>"Tjenestemændenes låneforening - "&amp;C3</f>
        <v xml:space="preserve">Tjenestemændenes låneforening - </v>
      </c>
      <c r="B104" s="41">
        <v>0</v>
      </c>
      <c r="C104" s="41">
        <v>0</v>
      </c>
      <c r="D104" s="41">
        <v>0</v>
      </c>
      <c r="E104" s="41">
        <v>0</v>
      </c>
      <c r="F104" s="41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52">
        <v>0</v>
      </c>
      <c r="N104" s="47">
        <f t="shared" si="17"/>
        <v>0</v>
      </c>
    </row>
    <row r="105" spans="1:14">
      <c r="A105" s="13" t="str">
        <f>A104&amp;" renter"</f>
        <v>Tjenestemændenes låneforening -  renter</v>
      </c>
      <c r="B105" s="41">
        <v>0</v>
      </c>
      <c r="C105" s="41">
        <v>0</v>
      </c>
      <c r="D105" s="41">
        <v>0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  <c r="M105" s="52">
        <v>0</v>
      </c>
      <c r="N105" s="47">
        <f t="shared" si="17"/>
        <v>0</v>
      </c>
    </row>
    <row r="106" spans="1:14">
      <c r="A106" s="13" t="str">
        <f>"Tjenestemændenes låneforening - "&amp;H3</f>
        <v xml:space="preserve">Tjenestemændenes låneforening - </v>
      </c>
      <c r="B106" s="41">
        <v>0</v>
      </c>
      <c r="C106" s="41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52">
        <v>0</v>
      </c>
      <c r="N106" s="47">
        <f t="shared" si="17"/>
        <v>0</v>
      </c>
    </row>
    <row r="107" spans="1:14">
      <c r="A107" s="13" t="str">
        <f>A106&amp;" renter"</f>
        <v>Tjenestemændenes låneforening -  renter</v>
      </c>
      <c r="B107" s="41">
        <v>0</v>
      </c>
      <c r="C107" s="41">
        <v>0</v>
      </c>
      <c r="D107" s="41">
        <v>0</v>
      </c>
      <c r="E107" s="41">
        <v>0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  <c r="L107" s="41">
        <v>0</v>
      </c>
      <c r="M107" s="52">
        <v>0</v>
      </c>
      <c r="N107" s="47">
        <f t="shared" si="17"/>
        <v>0</v>
      </c>
    </row>
    <row r="108" spans="1:14">
      <c r="A108" s="13" t="str">
        <f>"Eget pensionsbidrag DK - "&amp;C3</f>
        <v xml:space="preserve">Eget pensionsbidrag DK - </v>
      </c>
      <c r="B108" s="41">
        <v>0</v>
      </c>
      <c r="C108" s="41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52">
        <v>0</v>
      </c>
      <c r="N108" s="47">
        <f t="shared" si="17"/>
        <v>0</v>
      </c>
    </row>
    <row r="109" spans="1:14">
      <c r="A109" s="13" t="str">
        <f>"Eget pensionsbidrag DK - "&amp;H3</f>
        <v xml:space="preserve">Eget pensionsbidrag DK - </v>
      </c>
      <c r="B109" s="41">
        <v>0</v>
      </c>
      <c r="C109" s="41">
        <v>0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0</v>
      </c>
      <c r="L109" s="41">
        <v>0</v>
      </c>
      <c r="M109" s="52">
        <v>0</v>
      </c>
      <c r="N109" s="47">
        <f t="shared" si="17"/>
        <v>0</v>
      </c>
    </row>
    <row r="110" spans="1:14">
      <c r="A110" s="13" t="str">
        <f>"Eget pensionsbidrag GL - "&amp;C3</f>
        <v xml:space="preserve">Eget pensionsbidrag GL - </v>
      </c>
      <c r="B110" s="53">
        <v>0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4">
        <v>0</v>
      </c>
      <c r="N110" s="47">
        <f t="shared" si="17"/>
        <v>0</v>
      </c>
    </row>
    <row r="111" spans="1:14">
      <c r="A111" s="13" t="str">
        <f>"Eget pensionsbidrag GL - "&amp;H3</f>
        <v xml:space="preserve">Eget pensionsbidrag GL - </v>
      </c>
      <c r="B111" s="53">
        <v>0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4">
        <v>0</v>
      </c>
      <c r="N111" s="47">
        <f t="shared" si="17"/>
        <v>0</v>
      </c>
    </row>
    <row r="112" spans="1:14">
      <c r="A112" s="13" t="str">
        <f>"Fagforening - "&amp;C3</f>
        <v xml:space="preserve">Fagforening - </v>
      </c>
      <c r="B112" s="53">
        <v>0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4">
        <v>0</v>
      </c>
      <c r="N112" s="47">
        <f t="shared" si="17"/>
        <v>0</v>
      </c>
    </row>
    <row r="113" spans="1:14">
      <c r="A113" s="13" t="str">
        <f>"Fagforening - "&amp;H3</f>
        <v xml:space="preserve">Fagforening - </v>
      </c>
      <c r="B113" s="53">
        <v>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4">
        <v>0</v>
      </c>
      <c r="N113" s="47">
        <f t="shared" si="17"/>
        <v>0</v>
      </c>
    </row>
    <row r="114" spans="1:14">
      <c r="A114" s="13" t="str">
        <f>"A-kasse - "&amp;C3</f>
        <v xml:space="preserve">A-kasse - </v>
      </c>
      <c r="B114" s="53">
        <v>0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4">
        <v>0</v>
      </c>
      <c r="N114" s="47">
        <f t="shared" si="17"/>
        <v>0</v>
      </c>
    </row>
    <row r="115" spans="1:14">
      <c r="A115" s="13" t="str">
        <f>"A-kasse - "&amp;H3</f>
        <v xml:space="preserve">A-kasse - </v>
      </c>
      <c r="B115" s="53">
        <v>0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4">
        <v>0</v>
      </c>
      <c r="N115" s="47">
        <f t="shared" si="17"/>
        <v>0</v>
      </c>
    </row>
    <row r="116" spans="1:14">
      <c r="A116" s="13" t="str">
        <f>"Livsforsikring - "&amp;C3</f>
        <v xml:space="preserve">Livsforsikring - </v>
      </c>
      <c r="B116" s="53">
        <v>0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4">
        <v>0</v>
      </c>
      <c r="N116" s="47">
        <f t="shared" si="17"/>
        <v>0</v>
      </c>
    </row>
    <row r="117" spans="1:14">
      <c r="A117" s="13" t="str">
        <f>"Livsforsikring - "</f>
        <v xml:space="preserve">Livsforsikring - </v>
      </c>
      <c r="B117" s="53">
        <v>0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4">
        <v>0</v>
      </c>
      <c r="N117" s="47">
        <f t="shared" si="17"/>
        <v>0</v>
      </c>
    </row>
    <row r="118" spans="1:14">
      <c r="A118" s="13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7">
        <f t="shared" si="17"/>
        <v>0</v>
      </c>
    </row>
    <row r="119" spans="1:14">
      <c r="A119" s="30" t="s">
        <v>79</v>
      </c>
      <c r="B119" s="45">
        <f>SUM(B92:B118)-B93-B95-B97-B99-B101-B103-B105-B107</f>
        <v>0</v>
      </c>
      <c r="C119" s="45">
        <f t="shared" ref="C119:M119" si="18">SUM(C92:C118)-C93-C95-C97-C99-C101-C103-C105-C107</f>
        <v>0</v>
      </c>
      <c r="D119" s="45">
        <f t="shared" si="18"/>
        <v>0</v>
      </c>
      <c r="E119" s="45">
        <f t="shared" si="18"/>
        <v>0</v>
      </c>
      <c r="F119" s="45">
        <f t="shared" si="18"/>
        <v>0</v>
      </c>
      <c r="G119" s="45">
        <f t="shared" si="18"/>
        <v>0</v>
      </c>
      <c r="H119" s="45">
        <f t="shared" si="18"/>
        <v>0</v>
      </c>
      <c r="I119" s="45">
        <f t="shared" si="18"/>
        <v>0</v>
      </c>
      <c r="J119" s="45">
        <f t="shared" si="18"/>
        <v>0</v>
      </c>
      <c r="K119" s="45">
        <f t="shared" si="18"/>
        <v>0</v>
      </c>
      <c r="L119" s="45">
        <f t="shared" si="18"/>
        <v>0</v>
      </c>
      <c r="M119" s="45">
        <f t="shared" si="18"/>
        <v>0</v>
      </c>
      <c r="N119" s="46">
        <f>SUM(N99:N118)</f>
        <v>0</v>
      </c>
    </row>
    <row r="120" spans="1:14">
      <c r="A120" s="20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8"/>
    </row>
    <row r="121" spans="1:14" ht="15.75" thickBot="1">
      <c r="A121" s="31" t="s">
        <v>38</v>
      </c>
      <c r="B121" s="49">
        <f t="shared" ref="B121:M121" si="19">SUM(B39,B56,B67,B75,B82,B89,B119)</f>
        <v>0</v>
      </c>
      <c r="C121" s="49">
        <f t="shared" si="19"/>
        <v>0</v>
      </c>
      <c r="D121" s="49">
        <f t="shared" si="19"/>
        <v>0</v>
      </c>
      <c r="E121" s="49">
        <f t="shared" si="19"/>
        <v>0</v>
      </c>
      <c r="F121" s="49">
        <f t="shared" si="19"/>
        <v>0</v>
      </c>
      <c r="G121" s="49">
        <f t="shared" si="19"/>
        <v>0</v>
      </c>
      <c r="H121" s="49">
        <f t="shared" si="19"/>
        <v>0</v>
      </c>
      <c r="I121" s="49">
        <f t="shared" si="19"/>
        <v>0</v>
      </c>
      <c r="J121" s="49">
        <f t="shared" si="19"/>
        <v>0</v>
      </c>
      <c r="K121" s="49">
        <f t="shared" si="19"/>
        <v>0</v>
      </c>
      <c r="L121" s="49">
        <f t="shared" si="19"/>
        <v>0</v>
      </c>
      <c r="M121" s="49">
        <f t="shared" si="19"/>
        <v>0</v>
      </c>
      <c r="N121" s="50">
        <f>SUM(B121:M121)</f>
        <v>0</v>
      </c>
    </row>
    <row r="122" spans="1:14">
      <c r="A122" s="20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8"/>
    </row>
    <row r="123" spans="1:14" ht="15.75">
      <c r="A123" s="108" t="s">
        <v>70</v>
      </c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10"/>
    </row>
    <row r="124" spans="1:14">
      <c r="A124" s="13" t="str">
        <f>"Fagforeningskontingent - "&amp;C3</f>
        <v xml:space="preserve">Fagforeningskontingent - </v>
      </c>
      <c r="B124" s="41">
        <f>B112</f>
        <v>0</v>
      </c>
      <c r="C124" s="41">
        <f t="shared" ref="C124:M124" si="20">C112</f>
        <v>0</v>
      </c>
      <c r="D124" s="41">
        <f t="shared" si="20"/>
        <v>0</v>
      </c>
      <c r="E124" s="41">
        <f t="shared" si="20"/>
        <v>0</v>
      </c>
      <c r="F124" s="41">
        <f t="shared" si="20"/>
        <v>0</v>
      </c>
      <c r="G124" s="41">
        <f t="shared" si="20"/>
        <v>0</v>
      </c>
      <c r="H124" s="41">
        <f t="shared" si="20"/>
        <v>0</v>
      </c>
      <c r="I124" s="41">
        <f t="shared" si="20"/>
        <v>0</v>
      </c>
      <c r="J124" s="41">
        <f t="shared" si="20"/>
        <v>0</v>
      </c>
      <c r="K124" s="41">
        <f t="shared" si="20"/>
        <v>0</v>
      </c>
      <c r="L124" s="41">
        <f t="shared" si="20"/>
        <v>0</v>
      </c>
      <c r="M124" s="41">
        <f t="shared" si="20"/>
        <v>0</v>
      </c>
      <c r="N124" s="47">
        <f>SUM(B124:M124)</f>
        <v>0</v>
      </c>
    </row>
    <row r="125" spans="1:14">
      <c r="A125" s="13" t="str">
        <f>"Fagforeningskontingent - "&amp;H3</f>
        <v xml:space="preserve">Fagforeningskontingent - </v>
      </c>
      <c r="B125" s="41">
        <f>B113</f>
        <v>0</v>
      </c>
      <c r="C125" s="41">
        <f t="shared" ref="C125:M125" si="21">C113</f>
        <v>0</v>
      </c>
      <c r="D125" s="41">
        <f t="shared" si="21"/>
        <v>0</v>
      </c>
      <c r="E125" s="41">
        <f t="shared" si="21"/>
        <v>0</v>
      </c>
      <c r="F125" s="41">
        <f t="shared" si="21"/>
        <v>0</v>
      </c>
      <c r="G125" s="41">
        <f t="shared" si="21"/>
        <v>0</v>
      </c>
      <c r="H125" s="41">
        <f t="shared" si="21"/>
        <v>0</v>
      </c>
      <c r="I125" s="41">
        <f t="shared" si="21"/>
        <v>0</v>
      </c>
      <c r="J125" s="41">
        <f t="shared" si="21"/>
        <v>0</v>
      </c>
      <c r="K125" s="41">
        <f t="shared" si="21"/>
        <v>0</v>
      </c>
      <c r="L125" s="41">
        <f t="shared" si="21"/>
        <v>0</v>
      </c>
      <c r="M125" s="41">
        <f t="shared" si="21"/>
        <v>0</v>
      </c>
      <c r="N125" s="47">
        <f t="shared" ref="N125:N129" si="22">SUM(B125:M125)</f>
        <v>0</v>
      </c>
    </row>
    <row r="126" spans="1:14">
      <c r="A126" s="13" t="str">
        <f>"Eget pensionsbidrag GL - "&amp;C3</f>
        <v xml:space="preserve">Eget pensionsbidrag GL - </v>
      </c>
      <c r="B126" s="41">
        <f>B110</f>
        <v>0</v>
      </c>
      <c r="C126" s="41">
        <f t="shared" ref="C126:M126" si="23">C110</f>
        <v>0</v>
      </c>
      <c r="D126" s="41">
        <f t="shared" si="23"/>
        <v>0</v>
      </c>
      <c r="E126" s="41">
        <f t="shared" si="23"/>
        <v>0</v>
      </c>
      <c r="F126" s="41">
        <f t="shared" si="23"/>
        <v>0</v>
      </c>
      <c r="G126" s="41">
        <f t="shared" si="23"/>
        <v>0</v>
      </c>
      <c r="H126" s="41">
        <f t="shared" si="23"/>
        <v>0</v>
      </c>
      <c r="I126" s="41">
        <f t="shared" si="23"/>
        <v>0</v>
      </c>
      <c r="J126" s="41">
        <f t="shared" si="23"/>
        <v>0</v>
      </c>
      <c r="K126" s="41">
        <f t="shared" si="23"/>
        <v>0</v>
      </c>
      <c r="L126" s="41">
        <f t="shared" si="23"/>
        <v>0</v>
      </c>
      <c r="M126" s="41">
        <f t="shared" si="23"/>
        <v>0</v>
      </c>
      <c r="N126" s="47">
        <f t="shared" si="22"/>
        <v>0</v>
      </c>
    </row>
    <row r="127" spans="1:14">
      <c r="A127" s="13" t="str">
        <f>"Eget pensionsbidrag GL - "&amp;H3</f>
        <v xml:space="preserve">Eget pensionsbidrag GL - </v>
      </c>
      <c r="B127" s="41">
        <f>B111</f>
        <v>0</v>
      </c>
      <c r="C127" s="41">
        <f t="shared" ref="C127:M127" si="24">C111</f>
        <v>0</v>
      </c>
      <c r="D127" s="41">
        <f t="shared" si="24"/>
        <v>0</v>
      </c>
      <c r="E127" s="41">
        <f t="shared" si="24"/>
        <v>0</v>
      </c>
      <c r="F127" s="41">
        <f t="shared" si="24"/>
        <v>0</v>
      </c>
      <c r="G127" s="41">
        <f t="shared" si="24"/>
        <v>0</v>
      </c>
      <c r="H127" s="41">
        <f t="shared" si="24"/>
        <v>0</v>
      </c>
      <c r="I127" s="41">
        <f t="shared" si="24"/>
        <v>0</v>
      </c>
      <c r="J127" s="41">
        <f t="shared" si="24"/>
        <v>0</v>
      </c>
      <c r="K127" s="41">
        <f t="shared" si="24"/>
        <v>0</v>
      </c>
      <c r="L127" s="41">
        <f t="shared" si="24"/>
        <v>0</v>
      </c>
      <c r="M127" s="41">
        <f t="shared" si="24"/>
        <v>0</v>
      </c>
      <c r="N127" s="47">
        <f t="shared" si="22"/>
        <v>0</v>
      </c>
    </row>
    <row r="128" spans="1:14">
      <c r="A128" s="13" t="str">
        <f>"Renterudgifter - "&amp;C3</f>
        <v xml:space="preserve">Renterudgifter - </v>
      </c>
      <c r="B128" s="41">
        <f>B93+B97+B101+B105</f>
        <v>0</v>
      </c>
      <c r="C128" s="41">
        <f t="shared" ref="C128:M128" si="25">C93+C97+C101</f>
        <v>0</v>
      </c>
      <c r="D128" s="41">
        <f t="shared" si="25"/>
        <v>0</v>
      </c>
      <c r="E128" s="41">
        <f t="shared" si="25"/>
        <v>0</v>
      </c>
      <c r="F128" s="41">
        <f t="shared" si="25"/>
        <v>0</v>
      </c>
      <c r="G128" s="41">
        <f t="shared" si="25"/>
        <v>0</v>
      </c>
      <c r="H128" s="41">
        <f t="shared" si="25"/>
        <v>0</v>
      </c>
      <c r="I128" s="41">
        <f t="shared" si="25"/>
        <v>0</v>
      </c>
      <c r="J128" s="41">
        <f t="shared" si="25"/>
        <v>0</v>
      </c>
      <c r="K128" s="41">
        <f t="shared" si="25"/>
        <v>0</v>
      </c>
      <c r="L128" s="41">
        <f t="shared" si="25"/>
        <v>0</v>
      </c>
      <c r="M128" s="41">
        <f t="shared" si="25"/>
        <v>0</v>
      </c>
      <c r="N128" s="47">
        <f t="shared" si="22"/>
        <v>0</v>
      </c>
    </row>
    <row r="129" spans="1:14">
      <c r="A129" s="13" t="str">
        <f>"Renterudgifter - "&amp;H3</f>
        <v xml:space="preserve">Renterudgifter - </v>
      </c>
      <c r="B129" s="41">
        <f>B95+B99+B103+B107</f>
        <v>0</v>
      </c>
      <c r="C129" s="41">
        <f t="shared" ref="C129:M129" si="26">C95+C99+C103</f>
        <v>0</v>
      </c>
      <c r="D129" s="41">
        <f t="shared" si="26"/>
        <v>0</v>
      </c>
      <c r="E129" s="41">
        <f t="shared" si="26"/>
        <v>0</v>
      </c>
      <c r="F129" s="41">
        <f t="shared" si="26"/>
        <v>0</v>
      </c>
      <c r="G129" s="41">
        <f t="shared" si="26"/>
        <v>0</v>
      </c>
      <c r="H129" s="41">
        <f t="shared" si="26"/>
        <v>0</v>
      </c>
      <c r="I129" s="41">
        <f t="shared" si="26"/>
        <v>0</v>
      </c>
      <c r="J129" s="41">
        <f t="shared" si="26"/>
        <v>0</v>
      </c>
      <c r="K129" s="41">
        <f t="shared" si="26"/>
        <v>0</v>
      </c>
      <c r="L129" s="41">
        <f t="shared" si="26"/>
        <v>0</v>
      </c>
      <c r="M129" s="41">
        <f t="shared" si="26"/>
        <v>0</v>
      </c>
      <c r="N129" s="47">
        <f t="shared" si="22"/>
        <v>0</v>
      </c>
    </row>
    <row r="130" spans="1:14">
      <c r="A130" s="13" t="str">
        <f>"Renter udgifter fælles- "&amp;C3&amp;" &amp; "&amp;H3</f>
        <v xml:space="preserve">Renter udgifter fælles-  &amp; </v>
      </c>
      <c r="B130" s="41">
        <f>B29+B31+B59+B71</f>
        <v>0</v>
      </c>
      <c r="C130" s="41">
        <f t="shared" ref="C130:M130" si="27">C29+C31+C59+C71</f>
        <v>0</v>
      </c>
      <c r="D130" s="41">
        <f t="shared" si="27"/>
        <v>0</v>
      </c>
      <c r="E130" s="41">
        <f t="shared" si="27"/>
        <v>0</v>
      </c>
      <c r="F130" s="41">
        <f t="shared" si="27"/>
        <v>0</v>
      </c>
      <c r="G130" s="41">
        <f t="shared" si="27"/>
        <v>0</v>
      </c>
      <c r="H130" s="41">
        <f t="shared" si="27"/>
        <v>0</v>
      </c>
      <c r="I130" s="41">
        <f t="shared" si="27"/>
        <v>0</v>
      </c>
      <c r="J130" s="41">
        <f t="shared" si="27"/>
        <v>0</v>
      </c>
      <c r="K130" s="41">
        <f t="shared" si="27"/>
        <v>0</v>
      </c>
      <c r="L130" s="41">
        <f t="shared" si="27"/>
        <v>0</v>
      </c>
      <c r="M130" s="41">
        <f t="shared" si="27"/>
        <v>0</v>
      </c>
      <c r="N130" s="47">
        <f>SUM(B130:M130)</f>
        <v>0</v>
      </c>
    </row>
    <row r="131" spans="1:14">
      <c r="A131" s="13" t="str">
        <f>"Renter i alt"</f>
        <v>Renter i alt</v>
      </c>
      <c r="B131" s="41">
        <f>B128+B129+B130</f>
        <v>0</v>
      </c>
      <c r="C131" s="41">
        <f t="shared" ref="C131:M131" si="28">C128+C129+C130</f>
        <v>0</v>
      </c>
      <c r="D131" s="41">
        <f t="shared" si="28"/>
        <v>0</v>
      </c>
      <c r="E131" s="41">
        <f t="shared" si="28"/>
        <v>0</v>
      </c>
      <c r="F131" s="41">
        <f t="shared" si="28"/>
        <v>0</v>
      </c>
      <c r="G131" s="41">
        <f t="shared" si="28"/>
        <v>0</v>
      </c>
      <c r="H131" s="41">
        <f t="shared" si="28"/>
        <v>0</v>
      </c>
      <c r="I131" s="41">
        <f t="shared" si="28"/>
        <v>0</v>
      </c>
      <c r="J131" s="41">
        <f t="shared" si="28"/>
        <v>0</v>
      </c>
      <c r="K131" s="41">
        <f t="shared" si="28"/>
        <v>0</v>
      </c>
      <c r="L131" s="41">
        <f t="shared" si="28"/>
        <v>0</v>
      </c>
      <c r="M131" s="41">
        <f t="shared" si="28"/>
        <v>0</v>
      </c>
      <c r="N131" s="47">
        <f>SUM(B131:M131)</f>
        <v>0</v>
      </c>
    </row>
    <row r="132" spans="1:14">
      <c r="A132" s="13" t="str">
        <f>"Børnebidrag - "&amp;C3</f>
        <v xml:space="preserve">Børnebidrag - </v>
      </c>
      <c r="B132" s="41">
        <f>B80</f>
        <v>0</v>
      </c>
      <c r="C132" s="41">
        <f t="shared" ref="C132:M132" si="29">C80</f>
        <v>0</v>
      </c>
      <c r="D132" s="41">
        <f t="shared" si="29"/>
        <v>0</v>
      </c>
      <c r="E132" s="41">
        <f t="shared" si="29"/>
        <v>0</v>
      </c>
      <c r="F132" s="41">
        <f t="shared" si="29"/>
        <v>0</v>
      </c>
      <c r="G132" s="41">
        <f t="shared" si="29"/>
        <v>0</v>
      </c>
      <c r="H132" s="41">
        <f t="shared" si="29"/>
        <v>0</v>
      </c>
      <c r="I132" s="41">
        <f t="shared" si="29"/>
        <v>0</v>
      </c>
      <c r="J132" s="41">
        <f t="shared" si="29"/>
        <v>0</v>
      </c>
      <c r="K132" s="41">
        <f t="shared" si="29"/>
        <v>0</v>
      </c>
      <c r="L132" s="41">
        <f t="shared" si="29"/>
        <v>0</v>
      </c>
      <c r="M132" s="41">
        <f t="shared" si="29"/>
        <v>0</v>
      </c>
      <c r="N132" s="47">
        <f t="shared" ref="N132:N133" si="30">SUM(B132:M132)</f>
        <v>0</v>
      </c>
    </row>
    <row r="133" spans="1:14">
      <c r="A133" s="13" t="str">
        <f>"Børnebidrag - "&amp;H3</f>
        <v xml:space="preserve">Børnebidrag - </v>
      </c>
      <c r="B133" s="41">
        <f>B81</f>
        <v>0</v>
      </c>
      <c r="C133" s="41">
        <f t="shared" ref="C133:M133" si="31">C81</f>
        <v>0</v>
      </c>
      <c r="D133" s="41">
        <f t="shared" si="31"/>
        <v>0</v>
      </c>
      <c r="E133" s="41">
        <f t="shared" si="31"/>
        <v>0</v>
      </c>
      <c r="F133" s="41">
        <f t="shared" si="31"/>
        <v>0</v>
      </c>
      <c r="G133" s="41">
        <f t="shared" si="31"/>
        <v>0</v>
      </c>
      <c r="H133" s="41">
        <f t="shared" si="31"/>
        <v>0</v>
      </c>
      <c r="I133" s="41">
        <f t="shared" si="31"/>
        <v>0</v>
      </c>
      <c r="J133" s="41">
        <f t="shared" si="31"/>
        <v>0</v>
      </c>
      <c r="K133" s="41">
        <f t="shared" si="31"/>
        <v>0</v>
      </c>
      <c r="L133" s="41">
        <f t="shared" si="31"/>
        <v>0</v>
      </c>
      <c r="M133" s="41">
        <f t="shared" si="31"/>
        <v>0</v>
      </c>
      <c r="N133" s="47">
        <f t="shared" si="30"/>
        <v>0</v>
      </c>
    </row>
    <row r="134" spans="1:14">
      <c r="A134" s="13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7"/>
    </row>
    <row r="135" spans="1:14" ht="15.75" thickBot="1">
      <c r="A135" s="31" t="s">
        <v>82</v>
      </c>
      <c r="B135" s="56" cm="1">
        <f t="array" ref="B135:B136">SUM(B124:B127)+B131+(B132:B133)</f>
        <v>0</v>
      </c>
      <c r="C135" s="56" cm="1">
        <f t="array" ref="C135:C136">SUM(C124:C127)+C131+(C132:C133)</f>
        <v>0</v>
      </c>
      <c r="D135" s="56" cm="1">
        <f t="array" ref="D135:D136">SUM(D124:D127)+D131+(D132:D133)</f>
        <v>0</v>
      </c>
      <c r="E135" s="56" cm="1">
        <f t="array" ref="E135:E136">SUM(E124:E127)+E131+(E132:E133)</f>
        <v>0</v>
      </c>
      <c r="F135" s="56" cm="1">
        <f t="array" ref="F135:F136">SUM(F124:F127)+F131+(F132:F133)</f>
        <v>0</v>
      </c>
      <c r="G135" s="56" cm="1">
        <f t="array" ref="G135:G136">SUM(G124:G127)+G131+(G132:G133)</f>
        <v>0</v>
      </c>
      <c r="H135" s="56" cm="1">
        <f t="array" ref="H135:H136">SUM(H124:H127)+H131+(H132:H133)</f>
        <v>0</v>
      </c>
      <c r="I135" s="56" cm="1">
        <f t="array" ref="I135:I136">SUM(I124:I127)+I131+(I132:I133)</f>
        <v>0</v>
      </c>
      <c r="J135" s="56" cm="1">
        <f t="array" ref="J135:J136">SUM(J124:J127)+J131+(J132:J133)</f>
        <v>0</v>
      </c>
      <c r="K135" s="56" cm="1">
        <f t="array" ref="K135:K136">SUM(K124:K127)+K131+(K132:K133)</f>
        <v>0</v>
      </c>
      <c r="L135" s="56" cm="1">
        <f t="array" ref="L135:L136">SUM(L124:L127)+L131+(L132:L133)</f>
        <v>0</v>
      </c>
      <c r="M135" s="56" cm="1">
        <f t="array" ref="M135:M136">SUM(M124:M127)+M131+(M132:M133)</f>
        <v>0</v>
      </c>
      <c r="N135" s="57">
        <f>SUM(N124:N133)</f>
        <v>0</v>
      </c>
    </row>
    <row r="136" spans="1:14">
      <c r="A136" s="20"/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5"/>
    </row>
    <row r="137" spans="1:14">
      <c r="A137" s="20" t="s">
        <v>39</v>
      </c>
      <c r="B137" s="48">
        <f>B121</f>
        <v>0</v>
      </c>
      <c r="C137" s="48">
        <f t="shared" ref="C137:M137" si="32">C121</f>
        <v>0</v>
      </c>
      <c r="D137" s="48">
        <f t="shared" si="32"/>
        <v>0</v>
      </c>
      <c r="E137" s="48">
        <f t="shared" si="32"/>
        <v>0</v>
      </c>
      <c r="F137" s="48">
        <f t="shared" si="32"/>
        <v>0</v>
      </c>
      <c r="G137" s="48">
        <f t="shared" si="32"/>
        <v>0</v>
      </c>
      <c r="H137" s="48">
        <f t="shared" si="32"/>
        <v>0</v>
      </c>
      <c r="I137" s="48">
        <f t="shared" si="32"/>
        <v>0</v>
      </c>
      <c r="J137" s="48">
        <f t="shared" si="32"/>
        <v>0</v>
      </c>
      <c r="K137" s="48">
        <f t="shared" si="32"/>
        <v>0</v>
      </c>
      <c r="L137" s="48">
        <f t="shared" si="32"/>
        <v>0</v>
      </c>
      <c r="M137" s="48">
        <f t="shared" si="32"/>
        <v>0</v>
      </c>
      <c r="N137" s="47">
        <f>N121</f>
        <v>0</v>
      </c>
    </row>
    <row r="138" spans="1:14">
      <c r="A138" s="32" t="s">
        <v>51</v>
      </c>
      <c r="B138" s="45">
        <f>B22-B137</f>
        <v>0</v>
      </c>
      <c r="C138" s="45">
        <f t="shared" ref="C138:N138" si="33">C22-C137</f>
        <v>0</v>
      </c>
      <c r="D138" s="45">
        <f t="shared" si="33"/>
        <v>0</v>
      </c>
      <c r="E138" s="45">
        <f t="shared" si="33"/>
        <v>0</v>
      </c>
      <c r="F138" s="45">
        <f t="shared" si="33"/>
        <v>0</v>
      </c>
      <c r="G138" s="45">
        <f t="shared" si="33"/>
        <v>0</v>
      </c>
      <c r="H138" s="45">
        <f t="shared" si="33"/>
        <v>0</v>
      </c>
      <c r="I138" s="45">
        <f t="shared" si="33"/>
        <v>0</v>
      </c>
      <c r="J138" s="45">
        <f t="shared" si="33"/>
        <v>0</v>
      </c>
      <c r="K138" s="45">
        <f t="shared" si="33"/>
        <v>0</v>
      </c>
      <c r="L138" s="45">
        <f t="shared" si="33"/>
        <v>0</v>
      </c>
      <c r="M138" s="45">
        <f t="shared" si="33"/>
        <v>0</v>
      </c>
      <c r="N138" s="46">
        <f t="shared" si="33"/>
        <v>0</v>
      </c>
    </row>
  </sheetData>
  <sheetProtection selectLockedCells="1"/>
  <mergeCells count="8">
    <mergeCell ref="A6:N6"/>
    <mergeCell ref="A14:N14"/>
    <mergeCell ref="A24:N24"/>
    <mergeCell ref="A123:N123"/>
    <mergeCell ref="C3:F3"/>
    <mergeCell ref="H3:K3"/>
    <mergeCell ref="L3:N3"/>
    <mergeCell ref="A91:N91"/>
  </mergeCells>
  <conditionalFormatting sqref="B12:M12">
    <cfRule type="cellIs" dxfId="5" priority="5" stopIfTrue="1" operator="lessThan">
      <formula>-0.01</formula>
    </cfRule>
    <cfRule type="cellIs" dxfId="4" priority="6" stopIfTrue="1" operator="greaterThan">
      <formula>0.01</formula>
    </cfRule>
  </conditionalFormatting>
  <conditionalFormatting sqref="B138:N138">
    <cfRule type="cellIs" dxfId="3" priority="7" stopIfTrue="1" operator="lessThan">
      <formula>-0.01</formula>
    </cfRule>
    <cfRule type="cellIs" dxfId="2" priority="8" stopIfTrue="1" operator="greaterThan">
      <formula>0.01</formula>
    </cfRule>
  </conditionalFormatting>
  <conditionalFormatting sqref="Q7:R8 Q9:Q10">
    <cfRule type="cellIs" dxfId="1" priority="3" stopIfTrue="1" operator="lessThan">
      <formula>-0.01</formula>
    </cfRule>
    <cfRule type="cellIs" dxfId="0" priority="4" stopIfTrue="1" operator="greaterThan">
      <formula>0.01</formula>
    </cfRule>
  </conditionalFormatting>
  <pageMargins left="0.7" right="0.7" top="0.75" bottom="0.75" header="0.3" footer="0.3"/>
  <pageSetup paperSize="9" scale="84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SDC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Bergstrøm, Regitze</dc:creator>
  <cp:lastModifiedBy>Marin Eidesgaard (BankNordik)</cp:lastModifiedBy>
  <cp:lastPrinted>2016-08-23T12:10:00Z</cp:lastPrinted>
  <dcterms:created xsi:type="dcterms:W3CDTF">2016-07-11T08:05:32Z</dcterms:created>
  <dcterms:modified xsi:type="dcterms:W3CDTF">2023-09-06T08:46:14Z</dcterms:modified>
</cp:coreProperties>
</file>