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H:\Dokumenter\Grønland\Simpelt budgetværktøj\"/>
    </mc:Choice>
  </mc:AlternateContent>
  <xr:revisionPtr revIDLastSave="0" documentId="8_{CB6B8C27-60D2-4FF3-809A-297052F3FB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skema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5" i="1"/>
  <c r="A80" i="1" l="1"/>
  <c r="A79" i="1"/>
  <c r="C131" i="1"/>
  <c r="D131" i="1"/>
  <c r="E131" i="1"/>
  <c r="F131" i="1"/>
  <c r="G131" i="1"/>
  <c r="H131" i="1"/>
  <c r="I131" i="1"/>
  <c r="J131" i="1"/>
  <c r="K131" i="1"/>
  <c r="L131" i="1"/>
  <c r="M131" i="1"/>
  <c r="C130" i="1"/>
  <c r="D130" i="1"/>
  <c r="E130" i="1"/>
  <c r="F130" i="1"/>
  <c r="G130" i="1"/>
  <c r="H130" i="1"/>
  <c r="I130" i="1"/>
  <c r="J130" i="1"/>
  <c r="K130" i="1"/>
  <c r="L130" i="1"/>
  <c r="M130" i="1"/>
  <c r="B131" i="1"/>
  <c r="B130" i="1"/>
  <c r="A131" i="1"/>
  <c r="A130" i="1"/>
  <c r="A128" i="1"/>
  <c r="A129" i="1"/>
  <c r="N116" i="1"/>
  <c r="N115" i="1"/>
  <c r="N106" i="1"/>
  <c r="N105" i="1"/>
  <c r="N104" i="1"/>
  <c r="N103" i="1"/>
  <c r="N46" i="1"/>
  <c r="B126" i="1"/>
  <c r="A103" i="1"/>
  <c r="A104" i="1" s="1"/>
  <c r="B127" i="1"/>
  <c r="C117" i="1"/>
  <c r="D117" i="1"/>
  <c r="E117" i="1"/>
  <c r="F117" i="1"/>
  <c r="G117" i="1"/>
  <c r="H117" i="1"/>
  <c r="I117" i="1"/>
  <c r="J117" i="1"/>
  <c r="K117" i="1"/>
  <c r="L117" i="1"/>
  <c r="M117" i="1"/>
  <c r="B117" i="1"/>
  <c r="A105" i="1"/>
  <c r="A106" i="1" s="1"/>
  <c r="C16" i="1"/>
  <c r="D16" i="1"/>
  <c r="E16" i="1"/>
  <c r="F16" i="1"/>
  <c r="G16" i="1"/>
  <c r="H16" i="1"/>
  <c r="I16" i="1"/>
  <c r="J16" i="1"/>
  <c r="K16" i="1"/>
  <c r="L16" i="1"/>
  <c r="M16" i="1"/>
  <c r="C15" i="1"/>
  <c r="D15" i="1"/>
  <c r="E15" i="1"/>
  <c r="F15" i="1"/>
  <c r="G15" i="1"/>
  <c r="H15" i="1"/>
  <c r="I15" i="1"/>
  <c r="J15" i="1"/>
  <c r="K15" i="1"/>
  <c r="L15" i="1"/>
  <c r="M15" i="1"/>
  <c r="B88" i="1"/>
  <c r="B81" i="1"/>
  <c r="B74" i="1"/>
  <c r="B66" i="1"/>
  <c r="B55" i="1"/>
  <c r="B38" i="1"/>
  <c r="C128" i="1"/>
  <c r="D128" i="1"/>
  <c r="E128" i="1"/>
  <c r="F128" i="1"/>
  <c r="G128" i="1"/>
  <c r="H128" i="1"/>
  <c r="I128" i="1"/>
  <c r="J128" i="1"/>
  <c r="K128" i="1"/>
  <c r="L128" i="1"/>
  <c r="M128" i="1"/>
  <c r="B128" i="1"/>
  <c r="C74" i="1"/>
  <c r="D74" i="1"/>
  <c r="E74" i="1"/>
  <c r="F74" i="1"/>
  <c r="G74" i="1"/>
  <c r="H74" i="1"/>
  <c r="I74" i="1"/>
  <c r="J74" i="1"/>
  <c r="K74" i="1"/>
  <c r="L74" i="1"/>
  <c r="M74" i="1"/>
  <c r="A70" i="1"/>
  <c r="C66" i="1"/>
  <c r="D66" i="1"/>
  <c r="E66" i="1"/>
  <c r="F66" i="1"/>
  <c r="G66" i="1"/>
  <c r="H66" i="1"/>
  <c r="I66" i="1"/>
  <c r="J66" i="1"/>
  <c r="K66" i="1"/>
  <c r="L66" i="1"/>
  <c r="M66" i="1"/>
  <c r="C38" i="1"/>
  <c r="D38" i="1"/>
  <c r="E38" i="1"/>
  <c r="F38" i="1"/>
  <c r="G38" i="1"/>
  <c r="H38" i="1"/>
  <c r="I38" i="1"/>
  <c r="J38" i="1"/>
  <c r="K38" i="1"/>
  <c r="L38" i="1"/>
  <c r="M38" i="1"/>
  <c r="A116" i="1"/>
  <c r="A115" i="1"/>
  <c r="N92" i="1"/>
  <c r="N93" i="1"/>
  <c r="N94" i="1"/>
  <c r="N95" i="1"/>
  <c r="N96" i="1"/>
  <c r="N97" i="1"/>
  <c r="N98" i="1"/>
  <c r="N99" i="1"/>
  <c r="N100" i="1"/>
  <c r="N101" i="1"/>
  <c r="N102" i="1"/>
  <c r="N107" i="1"/>
  <c r="N108" i="1"/>
  <c r="N109" i="1"/>
  <c r="N110" i="1"/>
  <c r="N111" i="1"/>
  <c r="N112" i="1"/>
  <c r="N113" i="1"/>
  <c r="N114" i="1"/>
  <c r="N91" i="1"/>
  <c r="C122" i="1"/>
  <c r="D122" i="1"/>
  <c r="E122" i="1"/>
  <c r="F122" i="1"/>
  <c r="G122" i="1"/>
  <c r="H122" i="1"/>
  <c r="I122" i="1"/>
  <c r="J122" i="1"/>
  <c r="K122" i="1"/>
  <c r="L122" i="1"/>
  <c r="M122" i="1"/>
  <c r="C123" i="1"/>
  <c r="D123" i="1"/>
  <c r="E123" i="1"/>
  <c r="F123" i="1"/>
  <c r="G123" i="1"/>
  <c r="H123" i="1"/>
  <c r="I123" i="1"/>
  <c r="J123" i="1"/>
  <c r="K123" i="1"/>
  <c r="L123" i="1"/>
  <c r="M123" i="1"/>
  <c r="C124" i="1"/>
  <c r="D124" i="1"/>
  <c r="E124" i="1"/>
  <c r="F124" i="1"/>
  <c r="G124" i="1"/>
  <c r="H124" i="1"/>
  <c r="I124" i="1"/>
  <c r="J124" i="1"/>
  <c r="K124" i="1"/>
  <c r="L124" i="1"/>
  <c r="M124" i="1"/>
  <c r="C125" i="1"/>
  <c r="D125" i="1"/>
  <c r="E125" i="1"/>
  <c r="F125" i="1"/>
  <c r="G125" i="1"/>
  <c r="H125" i="1"/>
  <c r="I125" i="1"/>
  <c r="J125" i="1"/>
  <c r="K125" i="1"/>
  <c r="L125" i="1"/>
  <c r="M125" i="1"/>
  <c r="C126" i="1"/>
  <c r="D126" i="1"/>
  <c r="E126" i="1"/>
  <c r="E129" i="1" s="1"/>
  <c r="F126" i="1"/>
  <c r="G126" i="1"/>
  <c r="H126" i="1"/>
  <c r="I126" i="1"/>
  <c r="J126" i="1"/>
  <c r="K126" i="1"/>
  <c r="L126" i="1"/>
  <c r="M126" i="1"/>
  <c r="M129" i="1" s="1"/>
  <c r="C127" i="1"/>
  <c r="D127" i="1"/>
  <c r="E127" i="1"/>
  <c r="F127" i="1"/>
  <c r="G127" i="1"/>
  <c r="H127" i="1"/>
  <c r="I127" i="1"/>
  <c r="J127" i="1"/>
  <c r="K127" i="1"/>
  <c r="L127" i="1"/>
  <c r="M127" i="1"/>
  <c r="B122" i="1"/>
  <c r="B123" i="1"/>
  <c r="B125" i="1"/>
  <c r="B124" i="1"/>
  <c r="A114" i="1"/>
  <c r="A113" i="1"/>
  <c r="A112" i="1"/>
  <c r="A111" i="1"/>
  <c r="A93" i="1"/>
  <c r="A94" i="1" s="1"/>
  <c r="A110" i="1"/>
  <c r="A109" i="1"/>
  <c r="A91" i="1"/>
  <c r="A92" i="1" s="1"/>
  <c r="A101" i="1"/>
  <c r="A102" i="1" s="1"/>
  <c r="A99" i="1"/>
  <c r="A100" i="1" s="1"/>
  <c r="N27" i="1"/>
  <c r="N28" i="1"/>
  <c r="N29" i="1"/>
  <c r="N30" i="1"/>
  <c r="N31" i="1"/>
  <c r="N32" i="1"/>
  <c r="N33" i="1"/>
  <c r="N43" i="1"/>
  <c r="N44" i="1"/>
  <c r="N45" i="1"/>
  <c r="N47" i="1"/>
  <c r="N48" i="1"/>
  <c r="N49" i="1"/>
  <c r="N50" i="1"/>
  <c r="N51" i="1"/>
  <c r="N59" i="1"/>
  <c r="A59" i="1"/>
  <c r="A97" i="1"/>
  <c r="A98" i="1" s="1"/>
  <c r="A95" i="1"/>
  <c r="A96" i="1" s="1"/>
  <c r="A30" i="1"/>
  <c r="A28" i="1"/>
  <c r="A45" i="1"/>
  <c r="A44" i="1"/>
  <c r="A43" i="1"/>
  <c r="A42" i="1"/>
  <c r="A127" i="1"/>
  <c r="A126" i="1"/>
  <c r="A108" i="1"/>
  <c r="A107" i="1"/>
  <c r="A125" i="1"/>
  <c r="A124" i="1"/>
  <c r="A123" i="1"/>
  <c r="A122" i="1"/>
  <c r="L129" i="1" l="1"/>
  <c r="D129" i="1"/>
  <c r="K129" i="1"/>
  <c r="C129" i="1"/>
  <c r="C132" i="1" s="1" a="1"/>
  <c r="C132" i="1" s="1"/>
  <c r="B129" i="1"/>
  <c r="B132" i="1" s="1" a="1"/>
  <c r="B132" i="1" s="1"/>
  <c r="L132" i="1" a="1"/>
  <c r="L132" i="1" s="1"/>
  <c r="D132" i="1" a="1"/>
  <c r="D132" i="1" s="1"/>
  <c r="B119" i="1"/>
  <c r="B134" i="1" s="1"/>
  <c r="N130" i="1"/>
  <c r="M132" i="1" a="1"/>
  <c r="M132" i="1" s="1"/>
  <c r="E132" i="1" a="1"/>
  <c r="E132" i="1" s="1"/>
  <c r="N131" i="1"/>
  <c r="J129" i="1"/>
  <c r="J132" i="1" s="1" a="1"/>
  <c r="J132" i="1" s="1"/>
  <c r="G129" i="1"/>
  <c r="G132" i="1" s="1" a="1"/>
  <c r="G132" i="1" s="1"/>
  <c r="K132" i="1" a="1"/>
  <c r="K132" i="1" s="1"/>
  <c r="F129" i="1"/>
  <c r="F132" i="1" s="1" a="1"/>
  <c r="F132" i="1" s="1"/>
  <c r="I129" i="1"/>
  <c r="I132" i="1" s="1" a="1"/>
  <c r="I132" i="1" s="1"/>
  <c r="H129" i="1"/>
  <c r="H132" i="1" s="1" a="1"/>
  <c r="H132" i="1" s="1"/>
  <c r="N128" i="1"/>
  <c r="N74" i="1"/>
  <c r="N66" i="1"/>
  <c r="N38" i="1"/>
  <c r="N122" i="1"/>
  <c r="N125" i="1"/>
  <c r="N124" i="1"/>
  <c r="N123" i="1"/>
  <c r="N127" i="1"/>
  <c r="N126" i="1"/>
  <c r="N9" i="1"/>
  <c r="N8" i="1"/>
  <c r="N7" i="1"/>
  <c r="A7" i="1"/>
  <c r="A16" i="1"/>
  <c r="A15" i="1"/>
  <c r="A10" i="1"/>
  <c r="A9" i="1"/>
  <c r="A8" i="1"/>
  <c r="N71" i="1"/>
  <c r="N72" i="1"/>
  <c r="N73" i="1"/>
  <c r="N69" i="1"/>
  <c r="N52" i="1"/>
  <c r="N35" i="1"/>
  <c r="N36" i="1"/>
  <c r="N34" i="1"/>
  <c r="N58" i="1"/>
  <c r="N85" i="1"/>
  <c r="N86" i="1"/>
  <c r="N87" i="1"/>
  <c r="N84" i="1"/>
  <c r="D88" i="1"/>
  <c r="E88" i="1"/>
  <c r="F88" i="1"/>
  <c r="G88" i="1"/>
  <c r="H88" i="1"/>
  <c r="I88" i="1"/>
  <c r="J88" i="1"/>
  <c r="K88" i="1"/>
  <c r="L88" i="1"/>
  <c r="M88" i="1"/>
  <c r="C88" i="1"/>
  <c r="M81" i="1"/>
  <c r="L81" i="1"/>
  <c r="K81" i="1"/>
  <c r="J81" i="1"/>
  <c r="I81" i="1"/>
  <c r="H81" i="1"/>
  <c r="G81" i="1"/>
  <c r="F81" i="1"/>
  <c r="E81" i="1"/>
  <c r="D81" i="1"/>
  <c r="C81" i="1"/>
  <c r="N80" i="1"/>
  <c r="N79" i="1"/>
  <c r="N77" i="1"/>
  <c r="N65" i="1"/>
  <c r="N64" i="1"/>
  <c r="N63" i="1"/>
  <c r="N62" i="1"/>
  <c r="N61" i="1"/>
  <c r="N60" i="1"/>
  <c r="N54" i="1"/>
  <c r="N53" i="1"/>
  <c r="N42" i="1"/>
  <c r="N41" i="1"/>
  <c r="M55" i="1"/>
  <c r="L55" i="1"/>
  <c r="K55" i="1"/>
  <c r="J55" i="1"/>
  <c r="I55" i="1"/>
  <c r="H55" i="1"/>
  <c r="G55" i="1"/>
  <c r="F55" i="1"/>
  <c r="E55" i="1"/>
  <c r="D55" i="1"/>
  <c r="C55" i="1"/>
  <c r="N37" i="1"/>
  <c r="N26" i="1"/>
  <c r="N20" i="1"/>
  <c r="N19" i="1"/>
  <c r="N18" i="1"/>
  <c r="N17" i="1"/>
  <c r="N15" i="1"/>
  <c r="N78" i="1"/>
  <c r="N129" i="1" l="1"/>
  <c r="F119" i="1"/>
  <c r="F134" i="1" s="1"/>
  <c r="N55" i="1"/>
  <c r="H119" i="1"/>
  <c r="H134" i="1" s="1"/>
  <c r="J119" i="1"/>
  <c r="D119" i="1"/>
  <c r="D134" i="1" s="1"/>
  <c r="L119" i="1"/>
  <c r="L134" i="1" s="1"/>
  <c r="N88" i="1"/>
  <c r="N132" i="1"/>
  <c r="N117" i="1"/>
  <c r="M119" i="1"/>
  <c r="M134" i="1" s="1"/>
  <c r="N81" i="1"/>
  <c r="C119" i="1"/>
  <c r="E119" i="1"/>
  <c r="E134" i="1" s="1"/>
  <c r="G119" i="1"/>
  <c r="I119" i="1"/>
  <c r="I134" i="1" s="1"/>
  <c r="K119" i="1"/>
  <c r="K134" i="1" s="1"/>
  <c r="N119" i="1" l="1"/>
  <c r="Q4" i="1" s="1"/>
  <c r="G134" i="1"/>
  <c r="G11" i="1" s="1"/>
  <c r="J134" i="1"/>
  <c r="C134" i="1"/>
  <c r="I11" i="1"/>
  <c r="D11" i="1"/>
  <c r="E11" i="1"/>
  <c r="F11" i="1"/>
  <c r="K11" i="1"/>
  <c r="L11" i="1"/>
  <c r="M11" i="1"/>
  <c r="Q6" i="1"/>
  <c r="R6" i="1"/>
  <c r="H11" i="1"/>
  <c r="C11" i="1" l="1"/>
  <c r="J11" i="1"/>
  <c r="N134" i="1"/>
  <c r="R4" i="1"/>
  <c r="Q11" i="1"/>
  <c r="N11" i="1" l="1"/>
  <c r="L21" i="1" l="1"/>
  <c r="L135" i="1" l="1"/>
  <c r="L12" i="1" l="1"/>
  <c r="M21" i="1"/>
  <c r="M135" i="1" s="1"/>
  <c r="M12" i="1" l="1"/>
  <c r="K21" i="1"/>
  <c r="I21" i="1"/>
  <c r="I135" i="1" s="1"/>
  <c r="H21" i="1"/>
  <c r="H135" i="1" s="1"/>
  <c r="J21" i="1"/>
  <c r="F21" i="1"/>
  <c r="D21" i="1"/>
  <c r="C21" i="1"/>
  <c r="G21" i="1"/>
  <c r="G135" i="1" s="1"/>
  <c r="E21" i="1"/>
  <c r="E135" i="1" s="1"/>
  <c r="K135" i="1" l="1"/>
  <c r="F135" i="1"/>
  <c r="E12" i="1"/>
  <c r="H12" i="1"/>
  <c r="I12" i="1"/>
  <c r="G12" i="1"/>
  <c r="C135" i="1"/>
  <c r="D135" i="1"/>
  <c r="J135" i="1"/>
  <c r="F12" i="1" l="1"/>
  <c r="K12" i="1"/>
  <c r="D12" i="1"/>
  <c r="J12" i="1"/>
  <c r="C12" i="1"/>
  <c r="B16" i="1"/>
  <c r="B21" i="1" s="1"/>
  <c r="B135" i="1" s="1"/>
  <c r="N10" i="1"/>
  <c r="N16" i="1" l="1"/>
  <c r="B12" i="1" l="1"/>
  <c r="N12" i="1" s="1"/>
  <c r="N21" i="1"/>
  <c r="Q3" i="1" s="1"/>
  <c r="R5" i="1"/>
  <c r="Q5" i="1"/>
  <c r="R3" i="1"/>
  <c r="N135" i="1" l="1"/>
  <c r="R7" i="1"/>
  <c r="Q7" i="1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<sst xmlns="http://schemas.openxmlformats.org/spreadsheetml/2006/main" count="99" uniqueCount="89">
  <si>
    <t>Budget</t>
  </si>
  <si>
    <t>Overblik</t>
  </si>
  <si>
    <t>Jan</t>
  </si>
  <si>
    <t xml:space="preserve">Feb 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</si>
  <si>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</si>
  <si>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</si>
  <si>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</si>
  <si>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</si>
  <si>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</si>
  <si>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</si>
  <si>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</si>
  <si>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</si>
  <si>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</si>
  <si>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</si>
  <si>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Variable udgifter</t>
  </si>
  <si>
    <t>Udgifter</t>
  </si>
  <si>
    <t>Indtægter efter skat</t>
  </si>
  <si>
    <t>Udbetaling fra pensionsordning</t>
  </si>
  <si>
    <t xml:space="preserve">Indtægter i alt </t>
  </si>
  <si>
    <t>Faste udgifter</t>
  </si>
  <si>
    <t>Bolig</t>
  </si>
  <si>
    <t>Husleje</t>
  </si>
  <si>
    <t>Realkreditlån</t>
  </si>
  <si>
    <t>Boliglån</t>
  </si>
  <si>
    <t>Varme</t>
  </si>
  <si>
    <t xml:space="preserve">El </t>
  </si>
  <si>
    <t>Øvrige</t>
  </si>
  <si>
    <t>Transport</t>
  </si>
  <si>
    <t>Benzin/diesel</t>
  </si>
  <si>
    <t xml:space="preserve">Reparation og vedligeholdelse </t>
  </si>
  <si>
    <t>Offentlig transport</t>
  </si>
  <si>
    <t>Dagpleje, institution, privatskole</t>
  </si>
  <si>
    <t>Lommepenge</t>
  </si>
  <si>
    <t>Dyrefoder</t>
  </si>
  <si>
    <t>Dyreforsikring</t>
  </si>
  <si>
    <t xml:space="preserve">Opsparing dyrlæge </t>
  </si>
  <si>
    <t>Billån</t>
  </si>
  <si>
    <t xml:space="preserve">Transport i alt </t>
  </si>
  <si>
    <t xml:space="preserve">Faste udgifter i alt </t>
  </si>
  <si>
    <t>I alt udgifter</t>
  </si>
  <si>
    <t xml:space="preserve">Bolig i alt </t>
  </si>
  <si>
    <t>I alt pr. år</t>
  </si>
  <si>
    <t>Over-/underskud</t>
  </si>
  <si>
    <t>Rådighedsbeløb</t>
  </si>
  <si>
    <t>Pr. mdr. (gns.)</t>
  </si>
  <si>
    <t>Pr. år</t>
  </si>
  <si>
    <t>Månedlig ovf.</t>
  </si>
  <si>
    <t>Børn</t>
  </si>
  <si>
    <t>Dyr</t>
  </si>
  <si>
    <t xml:space="preserve">Børn i alt </t>
  </si>
  <si>
    <t xml:space="preserve">Dyr i alt </t>
  </si>
  <si>
    <t>Over-/underskud på konto</t>
  </si>
  <si>
    <t>Forsikring på bil/snescooter</t>
  </si>
  <si>
    <t>Båd</t>
  </si>
  <si>
    <t xml:space="preserve">Bådlån </t>
  </si>
  <si>
    <t xml:space="preserve">Bådplads/bådforening </t>
  </si>
  <si>
    <t xml:space="preserve">Forsikring </t>
  </si>
  <si>
    <t>Reparation og vedligeholdelse</t>
  </si>
  <si>
    <t xml:space="preserve">Båd i alt </t>
  </si>
  <si>
    <t>Navn</t>
  </si>
  <si>
    <t>Internet</t>
  </si>
  <si>
    <t>Viaplay</t>
  </si>
  <si>
    <t>Netflix</t>
  </si>
  <si>
    <t>HBO Max</t>
  </si>
  <si>
    <t>Vand</t>
  </si>
  <si>
    <t>Renovation</t>
  </si>
  <si>
    <t>Disney +</t>
  </si>
  <si>
    <t>Saxo</t>
  </si>
  <si>
    <t>Abonnementer</t>
  </si>
  <si>
    <t>Vægtafgift</t>
  </si>
  <si>
    <t>Fradragsberettiget udgifter</t>
  </si>
  <si>
    <t>Husforsikring, indboforsikring</t>
  </si>
  <si>
    <t>Mofibo</t>
  </si>
  <si>
    <t>Allente</t>
  </si>
  <si>
    <t>Aktiver</t>
  </si>
  <si>
    <t>Fast ejendom</t>
  </si>
  <si>
    <t>Bil</t>
  </si>
  <si>
    <t>Oplysninger</t>
  </si>
  <si>
    <t>Lån og kontingenter</t>
  </si>
  <si>
    <t>Lån og kontingenter i alt</t>
  </si>
  <si>
    <t>Ejerforening</t>
  </si>
  <si>
    <t>Apple</t>
  </si>
  <si>
    <t xml:space="preserve">Fradragsberettiget udgifter i alt </t>
  </si>
  <si>
    <t>Købspris</t>
  </si>
  <si>
    <t>Købspris dato</t>
  </si>
  <si>
    <t>Restgæld</t>
  </si>
  <si>
    <t>MobilePay</t>
  </si>
  <si>
    <t>Kontanter</t>
  </si>
  <si>
    <t>Udbetaling fra folkepension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</si>
</sst>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_ * #,##0.00_ ;_ * \-#,##0.00_ ;_ * &quot;-&quot;??_ ;_ @_ "/>
    <numFmt numFmtId="166" formatCode="dd/mm/yy;@"/>
  </numFmts>
  <fonts count="22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6"/>
      <color theme="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0"/>
      <color theme="1"/>
      <name val="FF OlsenLF Light FB"/>
    </font>
    <font>
      <b/>
      <sz val="10"/>
      <color theme="1"/>
      <name val="FF OlsenLF Light FB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E1A2B"/>
      <name val="Arial"/>
      <family val="2"/>
    </font>
    <font>
      <b/>
      <sz val="10"/>
      <color rgb="FF0E1A2B"/>
      <name val="Arial"/>
      <family val="2"/>
    </font>
    <font>
      <b/>
      <sz val="12"/>
      <color rgb="FF0E1A2B"/>
      <name val="Arial"/>
      <family val="2"/>
    </font>
    <font>
      <sz val="11"/>
      <color rgb="FF0E1A2B"/>
      <name val="Arial"/>
      <family val="2"/>
    </font>
    <font>
      <b/>
      <sz val="11"/>
      <color rgb="FF0E1A2B"/>
      <name val="Arial"/>
      <family val="2"/>
    </font>
    <font>
      <sz val="12"/>
      <color rgb="FF0E1A2B"/>
      <name val="Arial"/>
      <family val="2"/>
    </font>
    <font>
      <sz val="11"/>
      <color rgb="FF0E1A2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7E8"/>
        <bgColor indexed="64"/>
      </patternFill>
    </fill>
    <fill>
      <patternFill patternType="solid">
        <fgColor rgb="FF0E1A2B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E7E7E8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rgb="FF0E1A2B"/>
      </bottom>
      <diagonal/>
    </border>
    <border>
      <left style="thin">
        <color rgb="FF0E1A2B"/>
      </left>
      <right style="thin">
        <color rgb="FF0E1A2B"/>
      </right>
      <top style="thin">
        <color rgb="FF0E1A2B"/>
      </top>
      <bottom style="thin">
        <color rgb="FF0E1A2B"/>
      </bottom>
      <diagonal/>
    </border>
    <border>
      <left style="thin">
        <color rgb="FF0E1A2B"/>
      </left>
      <right/>
      <top style="thin">
        <color rgb="FF0E1A2B"/>
      </top>
      <bottom/>
      <diagonal/>
    </border>
    <border>
      <left/>
      <right/>
      <top style="thin">
        <color rgb="FF0E1A2B"/>
      </top>
      <bottom/>
      <diagonal/>
    </border>
    <border>
      <left/>
      <right style="thin">
        <color rgb="FF0E1A2B"/>
      </right>
      <top style="thin">
        <color rgb="FF0E1A2B"/>
      </top>
      <bottom/>
      <diagonal/>
    </border>
    <border>
      <left style="thin">
        <color rgb="FF0E1A2B"/>
      </left>
      <right/>
      <top/>
      <bottom/>
      <diagonal/>
    </border>
    <border>
      <left/>
      <right style="thin">
        <color rgb="FF0E1A2B"/>
      </right>
      <top/>
      <bottom/>
      <diagonal/>
    </border>
    <border>
      <left/>
      <right style="thin">
        <color rgb="FF0E1A2B"/>
      </right>
      <top/>
      <bottom style="thin">
        <color rgb="FFE7E7E8"/>
      </bottom>
      <diagonal/>
    </border>
    <border>
      <left style="thin">
        <color rgb="FF0E1A2B"/>
      </left>
      <right/>
      <top/>
      <bottom style="thin">
        <color rgb="FF0E1A2B"/>
      </bottom>
      <diagonal/>
    </border>
    <border>
      <left/>
      <right style="thin">
        <color rgb="FF0E1A2B"/>
      </right>
      <top/>
      <bottom style="thin">
        <color rgb="FF0E1A2B"/>
      </bottom>
      <diagonal/>
    </border>
    <border>
      <left style="thin">
        <color rgb="FF0E1A2B"/>
      </left>
      <right/>
      <top/>
      <bottom style="medium">
        <color indexed="64"/>
      </bottom>
      <diagonal/>
    </border>
    <border>
      <left/>
      <right style="thin">
        <color rgb="FF0E1A2B"/>
      </right>
      <top/>
      <bottom style="medium">
        <color indexed="64"/>
      </bottom>
      <diagonal/>
    </border>
    <border>
      <left style="thin">
        <color rgb="FF0E1A2B"/>
      </left>
      <right/>
      <top/>
      <bottom style="thin">
        <color indexed="64"/>
      </bottom>
      <diagonal/>
    </border>
    <border>
      <left/>
      <right style="thin">
        <color rgb="FF0E1A2B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1" applyNumberFormat="1" applyFont="1" applyBorder="1" applyProtection="1">
      <protection hidden="1"/>
    </xf>
    <xf numFmtId="0" fontId="4" fillId="0" borderId="0" xfId="1" applyNumberFormat="1" applyFont="1" applyFill="1" applyBorder="1" applyProtection="1">
      <protection hidden="1"/>
    </xf>
    <xf numFmtId="0" fontId="0" fillId="2" borderId="0" xfId="0" applyFill="1" applyProtection="1">
      <protection hidden="1"/>
    </xf>
    <xf numFmtId="0" fontId="8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0" fillId="2" borderId="4" xfId="0" applyFill="1" applyBorder="1" applyProtection="1">
      <protection hidden="1"/>
    </xf>
    <xf numFmtId="0" fontId="12" fillId="2" borderId="0" xfId="0" applyFont="1" applyFill="1" applyProtection="1">
      <protection hidden="1"/>
    </xf>
    <xf numFmtId="0" fontId="6" fillId="4" borderId="3" xfId="0" applyFont="1" applyFill="1" applyBorder="1" applyProtection="1">
      <protection hidden="1"/>
    </xf>
    <xf numFmtId="164" fontId="14" fillId="4" borderId="2" xfId="1" applyNumberFormat="1" applyFont="1" applyFill="1" applyBorder="1" applyProtection="1">
      <protection hidden="1"/>
    </xf>
    <xf numFmtId="0" fontId="10" fillId="4" borderId="1" xfId="1" applyNumberFormat="1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3" fillId="4" borderId="18" xfId="0" applyFont="1" applyFill="1" applyBorder="1" applyProtection="1">
      <protection hidden="1"/>
    </xf>
    <xf numFmtId="0" fontId="4" fillId="4" borderId="19" xfId="0" applyFont="1" applyFill="1" applyBorder="1" applyProtection="1">
      <protection hidden="1"/>
    </xf>
    <xf numFmtId="0" fontId="4" fillId="4" borderId="20" xfId="0" applyFont="1" applyFill="1" applyBorder="1" applyProtection="1">
      <protection hidden="1"/>
    </xf>
    <xf numFmtId="0" fontId="13" fillId="4" borderId="21" xfId="0" applyFont="1" applyFill="1" applyBorder="1"/>
    <xf numFmtId="0" fontId="4" fillId="4" borderId="0" xfId="0" applyFont="1" applyFill="1" applyBorder="1" applyProtection="1">
      <protection hidden="1"/>
    </xf>
    <xf numFmtId="0" fontId="4" fillId="4" borderId="22" xfId="0" applyFont="1" applyFill="1" applyBorder="1" applyProtection="1">
      <protection hidden="1"/>
    </xf>
    <xf numFmtId="0" fontId="5" fillId="4" borderId="21" xfId="0" applyFont="1" applyFill="1" applyBorder="1" applyProtection="1">
      <protection hidden="1"/>
    </xf>
    <xf numFmtId="0" fontId="5" fillId="4" borderId="0" xfId="0" applyFont="1" applyFill="1" applyBorder="1" applyProtection="1">
      <protection hidden="1"/>
    </xf>
    <xf numFmtId="0" fontId="5" fillId="4" borderId="0" xfId="0" applyFont="1" applyFill="1" applyBorder="1" applyAlignment="1" applyProtection="1">
      <alignment horizontal="center"/>
      <protection hidden="1"/>
    </xf>
    <xf numFmtId="14" fontId="5" fillId="4" borderId="0" xfId="0" applyNumberFormat="1" applyFont="1" applyFill="1" applyBorder="1" applyAlignment="1" applyProtection="1">
      <alignment horizontal="center"/>
      <protection hidden="1"/>
    </xf>
    <xf numFmtId="0" fontId="5" fillId="4" borderId="22" xfId="0" applyFont="1" applyFill="1" applyBorder="1" applyAlignment="1" applyProtection="1">
      <alignment horizontal="center"/>
      <protection hidden="1"/>
    </xf>
    <xf numFmtId="0" fontId="1" fillId="4" borderId="0" xfId="0" applyFont="1" applyFill="1" applyBorder="1" applyProtection="1">
      <protection hidden="1"/>
    </xf>
    <xf numFmtId="0" fontId="1" fillId="4" borderId="22" xfId="0" applyFont="1" applyFill="1" applyBorder="1" applyProtection="1">
      <protection hidden="1"/>
    </xf>
    <xf numFmtId="0" fontId="4" fillId="4" borderId="21" xfId="0" applyFont="1" applyFill="1" applyBorder="1" applyProtection="1">
      <protection hidden="1"/>
    </xf>
    <xf numFmtId="0" fontId="6" fillId="4" borderId="23" xfId="0" applyFont="1" applyFill="1" applyBorder="1" applyProtection="1">
      <protection hidden="1"/>
    </xf>
    <xf numFmtId="0" fontId="10" fillId="4" borderId="21" xfId="0" applyFont="1" applyFill="1" applyBorder="1" applyProtection="1">
      <protection hidden="1"/>
    </xf>
    <xf numFmtId="0" fontId="10" fillId="4" borderId="0" xfId="0" applyFont="1" applyFill="1" applyBorder="1" applyProtection="1">
      <protection hidden="1"/>
    </xf>
    <xf numFmtId="0" fontId="10" fillId="4" borderId="22" xfId="0" applyFont="1" applyFill="1" applyBorder="1" applyProtection="1">
      <protection hidden="1"/>
    </xf>
    <xf numFmtId="0" fontId="7" fillId="0" borderId="21" xfId="0" applyFont="1" applyBorder="1" applyProtection="1">
      <protection hidden="1"/>
    </xf>
    <xf numFmtId="0" fontId="4" fillId="0" borderId="22" xfId="1" applyNumberFormat="1" applyFont="1" applyBorder="1" applyProtection="1">
      <protection hidden="1"/>
    </xf>
    <xf numFmtId="0" fontId="11" fillId="4" borderId="21" xfId="0" applyFont="1" applyFill="1" applyBorder="1" applyProtection="1">
      <protection hidden="1"/>
    </xf>
    <xf numFmtId="0" fontId="11" fillId="4" borderId="0" xfId="0" applyFont="1" applyFill="1" applyBorder="1" applyProtection="1">
      <protection hidden="1"/>
    </xf>
    <xf numFmtId="0" fontId="11" fillId="4" borderId="22" xfId="0" applyFont="1" applyFill="1" applyBorder="1" applyProtection="1">
      <protection hidden="1"/>
    </xf>
    <xf numFmtId="0" fontId="4" fillId="0" borderId="21" xfId="0" applyFont="1" applyBorder="1" applyProtection="1">
      <protection hidden="1"/>
    </xf>
    <xf numFmtId="0" fontId="4" fillId="0" borderId="22" xfId="1" applyNumberFormat="1" applyFont="1" applyFill="1" applyBorder="1" applyProtection="1">
      <protection hidden="1"/>
    </xf>
    <xf numFmtId="0" fontId="11" fillId="4" borderId="26" xfId="0" applyFont="1" applyFill="1" applyBorder="1" applyProtection="1">
      <protection hidden="1"/>
    </xf>
    <xf numFmtId="164" fontId="14" fillId="4" borderId="27" xfId="1" applyNumberFormat="1" applyFont="1" applyFill="1" applyBorder="1" applyProtection="1">
      <protection hidden="1"/>
    </xf>
    <xf numFmtId="0" fontId="11" fillId="4" borderId="28" xfId="0" applyFont="1" applyFill="1" applyBorder="1" applyProtection="1">
      <protection hidden="1"/>
    </xf>
    <xf numFmtId="0" fontId="10" fillId="4" borderId="29" xfId="1" applyNumberFormat="1" applyFont="1" applyFill="1" applyBorder="1" applyProtection="1">
      <protection hidden="1"/>
    </xf>
    <xf numFmtId="0" fontId="15" fillId="0" borderId="21" xfId="0" applyFont="1" applyBorder="1" applyProtection="1">
      <protection hidden="1"/>
    </xf>
    <xf numFmtId="0" fontId="16" fillId="0" borderId="24" xfId="0" applyFont="1" applyBorder="1" applyProtection="1">
      <protection hidden="1"/>
    </xf>
    <xf numFmtId="164" fontId="15" fillId="3" borderId="5" xfId="1" applyNumberFormat="1" applyFont="1" applyFill="1" applyBorder="1" applyProtection="1">
      <protection locked="0" hidden="1"/>
    </xf>
    <xf numFmtId="164" fontId="15" fillId="3" borderId="8" xfId="1" applyNumberFormat="1" applyFont="1" applyFill="1" applyBorder="1" applyProtection="1">
      <protection locked="0" hidden="1"/>
    </xf>
    <xf numFmtId="164" fontId="15" fillId="0" borderId="22" xfId="1" applyNumberFormat="1" applyFont="1" applyBorder="1" applyProtection="1">
      <protection hidden="1"/>
    </xf>
    <xf numFmtId="164" fontId="15" fillId="3" borderId="5" xfId="1" applyNumberFormat="1" applyFont="1" applyFill="1" applyBorder="1" applyProtection="1"/>
    <xf numFmtId="164" fontId="15" fillId="3" borderId="8" xfId="1" applyNumberFormat="1" applyFont="1" applyFill="1" applyBorder="1" applyProtection="1"/>
    <xf numFmtId="164" fontId="15" fillId="0" borderId="16" xfId="1" applyNumberFormat="1" applyFont="1" applyBorder="1" applyProtection="1">
      <protection hidden="1"/>
    </xf>
    <xf numFmtId="164" fontId="15" fillId="0" borderId="25" xfId="1" applyNumberFormat="1" applyFont="1" applyBorder="1" applyProtection="1">
      <protection hidden="1"/>
    </xf>
    <xf numFmtId="164" fontId="15" fillId="0" borderId="22" xfId="1" applyNumberFormat="1" applyFont="1" applyFill="1" applyBorder="1" applyProtection="1">
      <protection hidden="1"/>
    </xf>
    <xf numFmtId="164" fontId="15" fillId="0" borderId="16" xfId="1" applyNumberFormat="1" applyFont="1" applyFill="1" applyBorder="1" applyProtection="1">
      <protection hidden="1"/>
    </xf>
    <xf numFmtId="164" fontId="15" fillId="0" borderId="25" xfId="1" applyNumberFormat="1" applyFont="1" applyFill="1" applyBorder="1" applyProtection="1">
      <protection hidden="1"/>
    </xf>
    <xf numFmtId="0" fontId="17" fillId="0" borderId="24" xfId="0" applyFont="1" applyBorder="1" applyProtection="1">
      <protection hidden="1"/>
    </xf>
    <xf numFmtId="0" fontId="18" fillId="0" borderId="16" xfId="1" applyNumberFormat="1" applyFont="1" applyFill="1" applyBorder="1" applyProtection="1">
      <protection hidden="1"/>
    </xf>
    <xf numFmtId="0" fontId="18" fillId="0" borderId="25" xfId="1" applyNumberFormat="1" applyFont="1" applyFill="1" applyBorder="1" applyProtection="1">
      <protection hidden="1"/>
    </xf>
    <xf numFmtId="164" fontId="15" fillId="3" borderId="6" xfId="1" applyNumberFormat="1" applyFont="1" applyFill="1" applyBorder="1" applyProtection="1">
      <protection locked="0" hidden="1"/>
    </xf>
    <xf numFmtId="0" fontId="18" fillId="0" borderId="21" xfId="0" applyFont="1" applyBorder="1" applyProtection="1">
      <protection hidden="1"/>
    </xf>
    <xf numFmtId="0" fontId="18" fillId="0" borderId="0" xfId="1" applyNumberFormat="1" applyFont="1" applyBorder="1" applyProtection="1">
      <protection hidden="1"/>
    </xf>
    <xf numFmtId="0" fontId="18" fillId="0" borderId="22" xfId="1" applyNumberFormat="1" applyFont="1" applyBorder="1" applyProtection="1">
      <protection hidden="1"/>
    </xf>
    <xf numFmtId="0" fontId="19" fillId="0" borderId="16" xfId="1" applyNumberFormat="1" applyFont="1" applyFill="1" applyBorder="1" applyProtection="1">
      <protection hidden="1"/>
    </xf>
    <xf numFmtId="0" fontId="19" fillId="0" borderId="25" xfId="1" applyNumberFormat="1" applyFont="1" applyFill="1" applyBorder="1" applyProtection="1">
      <protection hidden="1"/>
    </xf>
    <xf numFmtId="0" fontId="20" fillId="0" borderId="16" xfId="1" applyNumberFormat="1" applyFont="1" applyFill="1" applyBorder="1" applyProtection="1">
      <protection hidden="1"/>
    </xf>
    <xf numFmtId="0" fontId="20" fillId="0" borderId="25" xfId="1" applyNumberFormat="1" applyFont="1" applyFill="1" applyBorder="1" applyProtection="1">
      <protection hidden="1"/>
    </xf>
    <xf numFmtId="164" fontId="15" fillId="3" borderId="7" xfId="1" applyNumberFormat="1" applyFont="1" applyFill="1" applyBorder="1" applyProtection="1">
      <protection locked="0" hidden="1"/>
    </xf>
    <xf numFmtId="0" fontId="16" fillId="0" borderId="21" xfId="0" applyFont="1" applyBorder="1" applyProtection="1">
      <protection hidden="1"/>
    </xf>
    <xf numFmtId="164" fontId="15" fillId="0" borderId="0" xfId="1" applyNumberFormat="1" applyFont="1" applyFill="1" applyBorder="1" applyProtection="1">
      <protection hidden="1"/>
    </xf>
    <xf numFmtId="164" fontId="15" fillId="3" borderId="15" xfId="1" applyNumberFormat="1" applyFont="1" applyFill="1" applyBorder="1" applyProtection="1">
      <protection locked="0" hidden="1"/>
    </xf>
    <xf numFmtId="164" fontId="15" fillId="3" borderId="0" xfId="1" applyNumberFormat="1" applyFont="1" applyFill="1" applyBorder="1" applyProtection="1">
      <protection locked="0" hidden="1"/>
    </xf>
    <xf numFmtId="164" fontId="15" fillId="3" borderId="9" xfId="1" applyNumberFormat="1" applyFont="1" applyFill="1" applyBorder="1" applyProtection="1">
      <protection locked="0" hidden="1"/>
    </xf>
    <xf numFmtId="164" fontId="15" fillId="3" borderId="10" xfId="1" applyNumberFormat="1" applyFont="1" applyFill="1" applyBorder="1" applyProtection="1">
      <protection locked="0" hidden="1"/>
    </xf>
    <xf numFmtId="0" fontId="18" fillId="0" borderId="0" xfId="1" applyNumberFormat="1" applyFont="1" applyFill="1" applyBorder="1" applyProtection="1">
      <protection hidden="1"/>
    </xf>
    <xf numFmtId="0" fontId="18" fillId="0" borderId="22" xfId="1" applyNumberFormat="1" applyFont="1" applyFill="1" applyBorder="1" applyProtection="1">
      <protection hidden="1"/>
    </xf>
    <xf numFmtId="0" fontId="18" fillId="0" borderId="24" xfId="0" applyFont="1" applyBorder="1" applyProtection="1">
      <protection hidden="1"/>
    </xf>
    <xf numFmtId="0" fontId="15" fillId="0" borderId="0" xfId="1" applyNumberFormat="1" applyFont="1" applyBorder="1" applyProtection="1">
      <protection hidden="1"/>
    </xf>
    <xf numFmtId="0" fontId="15" fillId="0" borderId="22" xfId="1" applyNumberFormat="1" applyFont="1" applyBorder="1" applyProtection="1">
      <protection hidden="1"/>
    </xf>
    <xf numFmtId="0" fontId="19" fillId="0" borderId="21" xfId="0" applyFont="1" applyBorder="1" applyProtection="1">
      <protection hidden="1"/>
    </xf>
    <xf numFmtId="164" fontId="16" fillId="0" borderId="0" xfId="1" applyNumberFormat="1" applyFont="1" applyBorder="1" applyProtection="1">
      <protection hidden="1"/>
    </xf>
    <xf numFmtId="164" fontId="16" fillId="0" borderId="22" xfId="1" applyNumberFormat="1" applyFont="1" applyFill="1" applyBorder="1" applyProtection="1">
      <protection hidden="1"/>
    </xf>
    <xf numFmtId="0" fontId="19" fillId="0" borderId="24" xfId="0" applyFont="1" applyBorder="1" applyProtection="1">
      <protection hidden="1"/>
    </xf>
    <xf numFmtId="164" fontId="16" fillId="0" borderId="16" xfId="1" applyNumberFormat="1" applyFont="1" applyFill="1" applyBorder="1" applyProtection="1">
      <protection hidden="1"/>
    </xf>
    <xf numFmtId="164" fontId="16" fillId="0" borderId="25" xfId="1" applyNumberFormat="1" applyFont="1" applyFill="1" applyBorder="1" applyProtection="1">
      <protection hidden="1"/>
    </xf>
    <xf numFmtId="0" fontId="21" fillId="2" borderId="0" xfId="0" applyFont="1" applyFill="1" applyProtection="1">
      <protection hidden="1"/>
    </xf>
    <xf numFmtId="0" fontId="21" fillId="0" borderId="11" xfId="0" applyFont="1" applyBorder="1"/>
    <xf numFmtId="0" fontId="21" fillId="0" borderId="13" xfId="0" applyFont="1" applyBorder="1"/>
    <xf numFmtId="0" fontId="21" fillId="2" borderId="12" xfId="0" applyFont="1" applyFill="1" applyBorder="1" applyProtection="1">
      <protection hidden="1"/>
    </xf>
    <xf numFmtId="0" fontId="18" fillId="0" borderId="14" xfId="0" applyFont="1" applyBorder="1" applyProtection="1">
      <protection hidden="1"/>
    </xf>
    <xf numFmtId="164" fontId="15" fillId="0" borderId="30" xfId="1" applyNumberFormat="1" applyFont="1" applyBorder="1" applyProtection="1">
      <protection hidden="1"/>
    </xf>
    <xf numFmtId="0" fontId="16" fillId="0" borderId="17" xfId="0" applyFont="1" applyBorder="1" applyProtection="1">
      <protection hidden="1"/>
    </xf>
    <xf numFmtId="0" fontId="15" fillId="0" borderId="17" xfId="0" applyFont="1" applyBorder="1" applyProtection="1">
      <protection hidden="1"/>
    </xf>
    <xf numFmtId="164" fontId="15" fillId="0" borderId="17" xfId="1" applyNumberFormat="1" applyFont="1" applyFill="1" applyBorder="1" applyProtection="1">
      <protection hidden="1"/>
    </xf>
    <xf numFmtId="164" fontId="15" fillId="0" borderId="17" xfId="1" applyNumberFormat="1" applyFont="1" applyBorder="1" applyProtection="1">
      <protection hidden="1"/>
    </xf>
    <xf numFmtId="166" fontId="16" fillId="0" borderId="17" xfId="0" applyNumberFormat="1" applyFont="1" applyBorder="1" applyProtection="1">
      <protection hidden="1"/>
    </xf>
    <xf numFmtId="164" fontId="16" fillId="0" borderId="17" xfId="0" applyNumberFormat="1" applyFont="1" applyBorder="1" applyProtection="1">
      <protection hidden="1"/>
    </xf>
  </cellXfs>
  <cellStyles count="2">
    <cellStyle name="Komma" xfId="1" builtinId="3"/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E1A2B"/>
      <color rgb="FF000000"/>
      <color rgb="FF0099CC"/>
      <color rgb="FF00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0</xdr:col>
      <xdr:colOff>1690408</xdr:colOff>
      <xdr:row>1</xdr:row>
      <xdr:rowOff>247650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E09C8F85-132F-ABD2-AD83-93C1F84E8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1652308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X135"/>
  <sheetViews>
    <sheetView showZeros="0" tabSelected="1" zoomScaleNormal="100" workbookViewId="0">
      <pane ySplit="12" topLeftCell="A13" activePane="bottomLeft" state="frozen"/>
      <selection pane="bottomLeft" activeCell="B7" sqref="B7"/>
    </sheetView>
  </sheetViews>
  <sheetFormatPr defaultRowHeight="15"/>
  <cols>
    <col min="1" max="1" width="37.140625" style="3" customWidth="1"/>
    <col min="2" max="2" width="9" style="3" customWidth="1"/>
    <col min="3" max="3" width="9.140625" style="3"/>
    <col min="4" max="6" width="9.140625" style="3" customWidth="1"/>
    <col min="7" max="11" width="9.140625" style="3"/>
    <col min="12" max="12" width="9.140625" style="3" customWidth="1"/>
    <col min="13" max="13" width="9.140625" style="3"/>
    <col min="14" max="14" width="10.5703125" style="3" customWidth="1"/>
    <col min="15" max="15" width="9.140625" style="3"/>
    <col min="16" max="16" width="19.5703125" style="3" customWidth="1"/>
    <col min="17" max="17" width="13.85546875" style="3" customWidth="1"/>
    <col min="18" max="18" width="12.5703125" style="3" customWidth="1"/>
    <col min="19" max="19" width="9.140625" style="3"/>
    <col min="20" max="20" width="16" style="3" bestFit="1" customWidth="1"/>
    <col min="21" max="21" width="11.85546875" style="3" bestFit="1" customWidth="1"/>
    <col min="22" max="22" width="10.5703125" style="3" customWidth="1"/>
    <col min="23" max="23" width="13.42578125" style="3" bestFit="1" customWidth="1"/>
    <col min="24" max="24" width="14.5703125" style="3" bestFit="1" customWidth="1"/>
    <col min="25" max="16384" width="9.140625" style="3"/>
  </cols>
  <sheetData>
    <row r="1" spans="1:24" ht="15.75" customHeight="1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24" ht="20.25" customHeight="1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P2" s="88" t="s">
        <v>1</v>
      </c>
      <c r="Q2" s="88" t="s">
        <v>44</v>
      </c>
      <c r="R2" s="88" t="s">
        <v>45</v>
      </c>
      <c r="S2" s="82"/>
      <c r="T2" s="88" t="s">
        <v>74</v>
      </c>
      <c r="U2" s="88" t="s">
        <v>77</v>
      </c>
      <c r="V2" s="88" t="s">
        <v>83</v>
      </c>
      <c r="W2" s="88" t="s">
        <v>84</v>
      </c>
      <c r="X2" s="92" t="s">
        <v>85</v>
      </c>
    </row>
    <row r="3" spans="1:24" ht="27" customHeight="1">
      <c r="A3" s="18" t="s">
        <v>0</v>
      </c>
      <c r="B3" s="19" t="s">
        <v>59</v>
      </c>
      <c r="C3" s="20"/>
      <c r="D3" s="20"/>
      <c r="E3" s="20"/>
      <c r="F3" s="20"/>
      <c r="G3" s="19" t="s">
        <v>59</v>
      </c>
      <c r="H3" s="20"/>
      <c r="I3" s="20"/>
      <c r="J3" s="20"/>
      <c r="K3" s="20"/>
      <c r="L3" s="21">
        <v>45809</v>
      </c>
      <c r="M3" s="20"/>
      <c r="N3" s="22"/>
      <c r="P3" s="89" t="s">
        <v>18</v>
      </c>
      <c r="Q3" s="90">
        <f>N21/12</f>
        <v>0</v>
      </c>
      <c r="R3" s="91">
        <f>N21</f>
        <v>0</v>
      </c>
      <c r="S3" s="82"/>
      <c r="T3" s="89" t="s">
        <v>75</v>
      </c>
      <c r="U3" s="90"/>
      <c r="V3" s="91"/>
      <c r="W3" s="91"/>
      <c r="X3" s="91"/>
    </row>
    <row r="4" spans="1:24" ht="15.75" customHeight="1">
      <c r="A4" s="18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  <c r="O4" s="11"/>
      <c r="P4" s="89" t="s">
        <v>38</v>
      </c>
      <c r="Q4" s="90">
        <f>N119/12</f>
        <v>0</v>
      </c>
      <c r="R4" s="91">
        <f>N119</f>
        <v>0</v>
      </c>
      <c r="S4" s="82"/>
      <c r="T4" s="89" t="s">
        <v>76</v>
      </c>
      <c r="U4" s="90"/>
      <c r="V4" s="91"/>
      <c r="W4" s="91"/>
      <c r="X4" s="91"/>
    </row>
    <row r="5" spans="1:24">
      <c r="A5" s="25"/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13</v>
      </c>
      <c r="N5" s="26" t="s">
        <v>41</v>
      </c>
      <c r="O5" s="11"/>
      <c r="P5" s="88" t="s">
        <v>43</v>
      </c>
      <c r="Q5" s="90">
        <f>(N21-N119)/12</f>
        <v>0</v>
      </c>
      <c r="R5" s="91">
        <f>N21-N119</f>
        <v>0</v>
      </c>
      <c r="S5" s="82"/>
      <c r="T5" s="89" t="s">
        <v>53</v>
      </c>
      <c r="U5" s="90"/>
      <c r="V5" s="91"/>
      <c r="W5" s="91"/>
      <c r="X5" s="91"/>
    </row>
    <row r="6" spans="1:24" ht="15.75" customHeight="1">
      <c r="A6" s="27" t="s">
        <v>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9"/>
      <c r="O6" s="11"/>
      <c r="P6" s="89" t="s">
        <v>14</v>
      </c>
      <c r="Q6" s="90">
        <f>N132/12</f>
        <v>0</v>
      </c>
      <c r="R6" s="91">
        <f>N132</f>
        <v>0</v>
      </c>
      <c r="S6" s="82"/>
      <c r="T6" s="89"/>
      <c r="U6" s="90"/>
      <c r="V6" s="91"/>
      <c r="W6" s="91"/>
      <c r="X6" s="91"/>
    </row>
    <row r="7" spans="1:24" ht="15.75" customHeight="1">
      <c r="A7" s="41" t="str">
        <f>"Indtægter før skat - "&amp;C3</f>
        <v xml:space="preserve">Indtægter før skat - </v>
      </c>
      <c r="B7" s="43">
        <v>0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4">
        <v>0</v>
      </c>
      <c r="N7" s="45">
        <f>SUM(B7:M7)</f>
        <v>0</v>
      </c>
      <c r="O7" s="11"/>
      <c r="P7" s="88" t="s">
        <v>42</v>
      </c>
      <c r="Q7" s="90">
        <f>N135/12</f>
        <v>0</v>
      </c>
      <c r="R7" s="91">
        <f>N135</f>
        <v>0</v>
      </c>
      <c r="S7" s="82"/>
      <c r="T7" s="88"/>
      <c r="U7" s="88"/>
      <c r="V7" s="93"/>
      <c r="W7" s="93"/>
      <c r="X7" s="93"/>
    </row>
    <row r="8" spans="1:24" ht="15.75" customHeight="1">
      <c r="A8" s="41" t="str">
        <f>"Indtægter før skat - "&amp;H3</f>
        <v xml:space="preserve">Indtægter før skat - </v>
      </c>
      <c r="B8" s="43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4">
        <v>0</v>
      </c>
      <c r="N8" s="45">
        <f>SUM(B8:M8)</f>
        <v>0</v>
      </c>
      <c r="O8" s="11"/>
      <c r="P8" s="88"/>
      <c r="Q8" s="90"/>
      <c r="R8" s="87"/>
      <c r="S8" s="82"/>
      <c r="T8" s="82"/>
      <c r="U8" s="82"/>
      <c r="V8" s="82"/>
      <c r="W8" s="82"/>
      <c r="X8" s="82"/>
    </row>
    <row r="9" spans="1:24" ht="15.75" customHeight="1">
      <c r="A9" s="41" t="str">
        <f>"Indtægter efter skat - "&amp;C3</f>
        <v xml:space="preserve">Indtægter efter skat - 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4">
        <v>0</v>
      </c>
      <c r="N9" s="45">
        <f t="shared" ref="N9" si="0">SUM(B9:M9)</f>
        <v>0</v>
      </c>
      <c r="O9" s="11"/>
      <c r="P9" s="88"/>
      <c r="Q9" s="90"/>
      <c r="R9" s="83"/>
      <c r="S9" s="82"/>
      <c r="T9" s="82"/>
      <c r="U9" s="82"/>
      <c r="V9" s="82"/>
      <c r="W9" s="82"/>
      <c r="X9" s="82"/>
    </row>
    <row r="10" spans="1:24" ht="15.75" customHeight="1">
      <c r="A10" s="41" t="str">
        <f>"Indtægter efter skat - "&amp;H3</f>
        <v xml:space="preserve">Indtægter efter skat - 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4">
        <v>0</v>
      </c>
      <c r="N10" s="45">
        <f>SUM(B10:M10)</f>
        <v>0</v>
      </c>
      <c r="O10" s="11"/>
      <c r="P10" s="88"/>
      <c r="Q10" s="90"/>
      <c r="R10" s="84"/>
      <c r="S10" s="85"/>
      <c r="T10" s="82"/>
      <c r="U10" s="82"/>
      <c r="V10" s="82"/>
      <c r="W10" s="82"/>
      <c r="X10" s="82"/>
    </row>
    <row r="11" spans="1:24" ht="15.75" customHeight="1">
      <c r="A11" s="41" t="s">
        <v>15</v>
      </c>
      <c r="B11" s="46">
        <f>B134</f>
        <v>0</v>
      </c>
      <c r="C11" s="46">
        <f t="shared" ref="B11:D12" si="1">C134</f>
        <v>0</v>
      </c>
      <c r="D11" s="46">
        <f t="shared" si="1"/>
        <v>0</v>
      </c>
      <c r="E11" s="46">
        <f t="shared" ref="E11:M11" si="2">E134</f>
        <v>0</v>
      </c>
      <c r="F11" s="46">
        <f t="shared" si="2"/>
        <v>0</v>
      </c>
      <c r="G11" s="46">
        <f t="shared" si="2"/>
        <v>0</v>
      </c>
      <c r="H11" s="46">
        <f t="shared" si="2"/>
        <v>0</v>
      </c>
      <c r="I11" s="46">
        <f t="shared" si="2"/>
        <v>0</v>
      </c>
      <c r="J11" s="46">
        <f t="shared" si="2"/>
        <v>0</v>
      </c>
      <c r="K11" s="46">
        <f t="shared" si="2"/>
        <v>0</v>
      </c>
      <c r="L11" s="46">
        <f t="shared" si="2"/>
        <v>0</v>
      </c>
      <c r="M11" s="47">
        <f t="shared" si="2"/>
        <v>0</v>
      </c>
      <c r="N11" s="45">
        <f>SUM(B11:M11)</f>
        <v>0</v>
      </c>
      <c r="O11" s="11"/>
      <c r="P11" s="88" t="s">
        <v>46</v>
      </c>
      <c r="Q11" s="91">
        <f>N119/12</f>
        <v>0</v>
      </c>
      <c r="R11" s="86"/>
      <c r="S11" s="82"/>
      <c r="T11" s="82"/>
      <c r="U11" s="82"/>
      <c r="V11" s="82"/>
      <c r="W11" s="82"/>
      <c r="X11" s="82"/>
    </row>
    <row r="12" spans="1:24" ht="15.75" customHeight="1">
      <c r="A12" s="42" t="s">
        <v>42</v>
      </c>
      <c r="B12" s="48">
        <f t="shared" si="1"/>
        <v>0</v>
      </c>
      <c r="C12" s="48">
        <f t="shared" si="1"/>
        <v>0</v>
      </c>
      <c r="D12" s="48">
        <f t="shared" si="1"/>
        <v>0</v>
      </c>
      <c r="E12" s="48">
        <f t="shared" ref="E12:M12" si="3">E135</f>
        <v>0</v>
      </c>
      <c r="F12" s="48">
        <f t="shared" si="3"/>
        <v>0</v>
      </c>
      <c r="G12" s="48">
        <f t="shared" si="3"/>
        <v>0</v>
      </c>
      <c r="H12" s="48">
        <f t="shared" si="3"/>
        <v>0</v>
      </c>
      <c r="I12" s="48">
        <f t="shared" si="3"/>
        <v>0</v>
      </c>
      <c r="J12" s="48">
        <f t="shared" si="3"/>
        <v>0</v>
      </c>
      <c r="K12" s="48">
        <f t="shared" si="3"/>
        <v>0</v>
      </c>
      <c r="L12" s="48">
        <f t="shared" si="3"/>
        <v>0</v>
      </c>
      <c r="M12" s="48">
        <f t="shared" si="3"/>
        <v>0</v>
      </c>
      <c r="N12" s="49">
        <f>SUM(B12:M12)</f>
        <v>0</v>
      </c>
      <c r="O12" s="11"/>
    </row>
    <row r="13" spans="1:24" ht="15.75" customHeight="1">
      <c r="A13" s="30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1"/>
      <c r="P13" s="4"/>
    </row>
    <row r="14" spans="1:24" ht="16.5" customHeight="1">
      <c r="A14" s="32" t="s">
        <v>16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4"/>
      <c r="P14" s="5"/>
    </row>
    <row r="15" spans="1:24">
      <c r="A15" s="41" t="str">
        <f>"Løn - "&amp;C3</f>
        <v xml:space="preserve">Løn - </v>
      </c>
      <c r="B15" s="43">
        <f>B9</f>
        <v>0</v>
      </c>
      <c r="C15" s="43">
        <f t="shared" ref="C15:M15" si="4">C9</f>
        <v>0</v>
      </c>
      <c r="D15" s="43">
        <f t="shared" si="4"/>
        <v>0</v>
      </c>
      <c r="E15" s="43">
        <f t="shared" si="4"/>
        <v>0</v>
      </c>
      <c r="F15" s="43">
        <f t="shared" si="4"/>
        <v>0</v>
      </c>
      <c r="G15" s="43">
        <f t="shared" si="4"/>
        <v>0</v>
      </c>
      <c r="H15" s="43">
        <f t="shared" si="4"/>
        <v>0</v>
      </c>
      <c r="I15" s="43">
        <f t="shared" si="4"/>
        <v>0</v>
      </c>
      <c r="J15" s="43">
        <f t="shared" si="4"/>
        <v>0</v>
      </c>
      <c r="K15" s="43">
        <f t="shared" si="4"/>
        <v>0</v>
      </c>
      <c r="L15" s="43">
        <f t="shared" si="4"/>
        <v>0</v>
      </c>
      <c r="M15" s="43">
        <f t="shared" si="4"/>
        <v>0</v>
      </c>
      <c r="N15" s="50">
        <f t="shared" ref="N15:N20" si="5">SUM(B15:M15)</f>
        <v>0</v>
      </c>
    </row>
    <row r="16" spans="1:24">
      <c r="A16" s="41" t="str">
        <f>"Løn - "&amp;H3</f>
        <v xml:space="preserve">Løn - </v>
      </c>
      <c r="B16" s="43">
        <f>B10</f>
        <v>0</v>
      </c>
      <c r="C16" s="43">
        <f t="shared" ref="C16:M16" si="6">C10</f>
        <v>0</v>
      </c>
      <c r="D16" s="43">
        <f t="shared" si="6"/>
        <v>0</v>
      </c>
      <c r="E16" s="43">
        <f t="shared" si="6"/>
        <v>0</v>
      </c>
      <c r="F16" s="43">
        <f t="shared" si="6"/>
        <v>0</v>
      </c>
      <c r="G16" s="43">
        <f t="shared" si="6"/>
        <v>0</v>
      </c>
      <c r="H16" s="43">
        <f t="shared" si="6"/>
        <v>0</v>
      </c>
      <c r="I16" s="43">
        <f t="shared" si="6"/>
        <v>0</v>
      </c>
      <c r="J16" s="43">
        <f t="shared" si="6"/>
        <v>0</v>
      </c>
      <c r="K16" s="43">
        <f t="shared" si="6"/>
        <v>0</v>
      </c>
      <c r="L16" s="43">
        <f t="shared" si="6"/>
        <v>0</v>
      </c>
      <c r="M16" s="43">
        <f t="shared" si="6"/>
        <v>0</v>
      </c>
      <c r="N16" s="50">
        <f t="shared" si="5"/>
        <v>0</v>
      </c>
    </row>
    <row r="17" spans="1:17">
      <c r="A17" s="41" t="s">
        <v>86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50">
        <f t="shared" si="5"/>
        <v>0</v>
      </c>
      <c r="O17" s="11"/>
    </row>
    <row r="18" spans="1:17">
      <c r="A18" s="41" t="s">
        <v>87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50">
        <f t="shared" si="5"/>
        <v>0</v>
      </c>
      <c r="O18" s="11"/>
    </row>
    <row r="19" spans="1:17">
      <c r="A19" s="41" t="s">
        <v>17</v>
      </c>
      <c r="B19" s="43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50">
        <f t="shared" si="5"/>
        <v>0</v>
      </c>
      <c r="O19" s="11"/>
    </row>
    <row r="20" spans="1:17">
      <c r="A20" s="41" t="s">
        <v>88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50">
        <f t="shared" si="5"/>
        <v>0</v>
      </c>
      <c r="O20" s="11"/>
      <c r="P20" s="6"/>
    </row>
    <row r="21" spans="1:17">
      <c r="A21" s="42" t="s">
        <v>18</v>
      </c>
      <c r="B21" s="51">
        <f t="shared" ref="B21:N21" si="7">SUM(B15:B20)</f>
        <v>0</v>
      </c>
      <c r="C21" s="51">
        <f t="shared" si="7"/>
        <v>0</v>
      </c>
      <c r="D21" s="51">
        <f t="shared" si="7"/>
        <v>0</v>
      </c>
      <c r="E21" s="51">
        <f t="shared" si="7"/>
        <v>0</v>
      </c>
      <c r="F21" s="51">
        <f t="shared" si="7"/>
        <v>0</v>
      </c>
      <c r="G21" s="51">
        <f t="shared" si="7"/>
        <v>0</v>
      </c>
      <c r="H21" s="51">
        <f t="shared" si="7"/>
        <v>0</v>
      </c>
      <c r="I21" s="51">
        <f t="shared" si="7"/>
        <v>0</v>
      </c>
      <c r="J21" s="51">
        <f t="shared" si="7"/>
        <v>0</v>
      </c>
      <c r="K21" s="51">
        <f t="shared" si="7"/>
        <v>0</v>
      </c>
      <c r="L21" s="51">
        <f t="shared" si="7"/>
        <v>0</v>
      </c>
      <c r="M21" s="51">
        <f t="shared" si="7"/>
        <v>0</v>
      </c>
      <c r="N21" s="52">
        <f t="shared" si="7"/>
        <v>0</v>
      </c>
    </row>
    <row r="22" spans="1:17">
      <c r="A22" s="3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1"/>
      <c r="P22" s="6"/>
    </row>
    <row r="23" spans="1:17" ht="15.75">
      <c r="A23" s="32" t="s">
        <v>19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4"/>
    </row>
    <row r="24" spans="1:17">
      <c r="A24" s="3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6"/>
      <c r="Q24" s="6"/>
    </row>
    <row r="25" spans="1:17" ht="15.75">
      <c r="A25" s="53" t="s">
        <v>20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5"/>
    </row>
    <row r="26" spans="1:17">
      <c r="A26" s="41" t="s">
        <v>21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0">
        <f t="shared" ref="N26:N37" si="8">SUM(B26:M26)</f>
        <v>0</v>
      </c>
    </row>
    <row r="27" spans="1:17">
      <c r="A27" s="41" t="s">
        <v>22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0">
        <f t="shared" si="8"/>
        <v>0</v>
      </c>
    </row>
    <row r="28" spans="1:17">
      <c r="A28" s="41" t="str">
        <f>A27&amp;" renter og bidrag"</f>
        <v>Realkreditlån renter og bidrag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0">
        <f t="shared" si="8"/>
        <v>0</v>
      </c>
    </row>
    <row r="29" spans="1:17">
      <c r="A29" s="41" t="s">
        <v>23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0">
        <f t="shared" si="8"/>
        <v>0</v>
      </c>
    </row>
    <row r="30" spans="1:17">
      <c r="A30" s="41" t="str">
        <f>A29&amp;" renter"</f>
        <v>Boliglån renter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0">
        <f t="shared" si="8"/>
        <v>0</v>
      </c>
    </row>
    <row r="31" spans="1:17">
      <c r="A31" s="41" t="s">
        <v>80</v>
      </c>
      <c r="B31" s="43">
        <v>0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50">
        <f t="shared" si="8"/>
        <v>0</v>
      </c>
    </row>
    <row r="32" spans="1:17">
      <c r="A32" s="41" t="s">
        <v>25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50">
        <f t="shared" si="8"/>
        <v>0</v>
      </c>
    </row>
    <row r="33" spans="1:14">
      <c r="A33" s="41" t="s">
        <v>64</v>
      </c>
      <c r="B33" s="43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50">
        <f t="shared" si="8"/>
        <v>0</v>
      </c>
    </row>
    <row r="34" spans="1:14">
      <c r="A34" s="41" t="s">
        <v>24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50">
        <f>SUM(B34:M34)</f>
        <v>0</v>
      </c>
    </row>
    <row r="35" spans="1:14">
      <c r="A35" s="41" t="s">
        <v>65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50">
        <f>SUM(B35:M35)</f>
        <v>0</v>
      </c>
    </row>
    <row r="36" spans="1:14">
      <c r="A36" s="41" t="s">
        <v>71</v>
      </c>
      <c r="B36" s="43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50">
        <f>SUM(B36:M36)</f>
        <v>0</v>
      </c>
    </row>
    <row r="37" spans="1:14">
      <c r="A37" s="41" t="s">
        <v>26</v>
      </c>
      <c r="B37" s="43">
        <v>0</v>
      </c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50">
        <f t="shared" si="8"/>
        <v>0</v>
      </c>
    </row>
    <row r="38" spans="1:14">
      <c r="A38" s="42" t="s">
        <v>40</v>
      </c>
      <c r="B38" s="51">
        <f>SUM(B26:B37)-B28-B30</f>
        <v>0</v>
      </c>
      <c r="C38" s="51">
        <f t="shared" ref="C38:M38" si="9">SUM(C26:C37)-C28-C30</f>
        <v>0</v>
      </c>
      <c r="D38" s="51">
        <f t="shared" si="9"/>
        <v>0</v>
      </c>
      <c r="E38" s="51">
        <f t="shared" si="9"/>
        <v>0</v>
      </c>
      <c r="F38" s="51">
        <f t="shared" si="9"/>
        <v>0</v>
      </c>
      <c r="G38" s="51">
        <f t="shared" si="9"/>
        <v>0</v>
      </c>
      <c r="H38" s="51">
        <f t="shared" si="9"/>
        <v>0</v>
      </c>
      <c r="I38" s="51">
        <f t="shared" si="9"/>
        <v>0</v>
      </c>
      <c r="J38" s="51">
        <f t="shared" si="9"/>
        <v>0</v>
      </c>
      <c r="K38" s="51">
        <f t="shared" si="9"/>
        <v>0</v>
      </c>
      <c r="L38" s="51">
        <f t="shared" si="9"/>
        <v>0</v>
      </c>
      <c r="M38" s="51">
        <f t="shared" si="9"/>
        <v>0</v>
      </c>
      <c r="N38" s="52">
        <f>SUM(B38:M38)</f>
        <v>0</v>
      </c>
    </row>
    <row r="39" spans="1:14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9"/>
    </row>
    <row r="40" spans="1:14" ht="15.75">
      <c r="A40" s="53" t="s">
        <v>68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1"/>
    </row>
    <row r="41" spans="1:14">
      <c r="A41" s="41" t="s">
        <v>60</v>
      </c>
      <c r="B41" s="56">
        <v>0</v>
      </c>
      <c r="C41" s="56">
        <v>0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45">
        <f t="shared" ref="N41:N54" si="10">SUM(B41:M41)</f>
        <v>0</v>
      </c>
    </row>
    <row r="42" spans="1:14">
      <c r="A42" s="41" t="str">
        <f>"Mobil - "&amp;C3</f>
        <v xml:space="preserve">Mobil - </v>
      </c>
      <c r="B42" s="43">
        <v>0</v>
      </c>
      <c r="C42" s="43">
        <v>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50">
        <f t="shared" si="10"/>
        <v>0</v>
      </c>
    </row>
    <row r="43" spans="1:14">
      <c r="A43" s="41" t="str">
        <f>"Mobil - "&amp;H3</f>
        <v xml:space="preserve">Mobil - </v>
      </c>
      <c r="B43" s="43">
        <v>0</v>
      </c>
      <c r="C43" s="43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50">
        <f t="shared" si="10"/>
        <v>0</v>
      </c>
    </row>
    <row r="44" spans="1:14">
      <c r="A44" s="41" t="str">
        <f>"Fitness - "&amp;C3</f>
        <v xml:space="preserve">Fitness - </v>
      </c>
      <c r="B44" s="43">
        <v>0</v>
      </c>
      <c r="C44" s="43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50">
        <f t="shared" si="10"/>
        <v>0</v>
      </c>
    </row>
    <row r="45" spans="1:14">
      <c r="A45" s="41" t="str">
        <f>"Fitness - "&amp;H3</f>
        <v xml:space="preserve">Fitness - </v>
      </c>
      <c r="B45" s="43">
        <v>0</v>
      </c>
      <c r="C45" s="43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50">
        <f t="shared" si="10"/>
        <v>0</v>
      </c>
    </row>
    <row r="46" spans="1:14">
      <c r="A46" s="41" t="s">
        <v>81</v>
      </c>
      <c r="B46" s="43">
        <v>0</v>
      </c>
      <c r="C46" s="43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50">
        <f t="shared" si="10"/>
        <v>0</v>
      </c>
    </row>
    <row r="47" spans="1:14">
      <c r="A47" s="41" t="s">
        <v>61</v>
      </c>
      <c r="B47" s="43">
        <v>0</v>
      </c>
      <c r="C47" s="43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50">
        <f t="shared" si="10"/>
        <v>0</v>
      </c>
    </row>
    <row r="48" spans="1:14">
      <c r="A48" s="41" t="s">
        <v>62</v>
      </c>
      <c r="B48" s="43">
        <v>0</v>
      </c>
      <c r="C48" s="43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50">
        <f t="shared" si="10"/>
        <v>0</v>
      </c>
    </row>
    <row r="49" spans="1:14">
      <c r="A49" s="41" t="s">
        <v>63</v>
      </c>
      <c r="B49" s="43">
        <v>0</v>
      </c>
      <c r="C49" s="43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50">
        <f t="shared" si="10"/>
        <v>0</v>
      </c>
    </row>
    <row r="50" spans="1:14">
      <c r="A50" s="41" t="s">
        <v>66</v>
      </c>
      <c r="B50" s="43">
        <v>0</v>
      </c>
      <c r="C50" s="43">
        <v>0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50">
        <f t="shared" si="10"/>
        <v>0</v>
      </c>
    </row>
    <row r="51" spans="1:14">
      <c r="A51" s="41" t="s">
        <v>73</v>
      </c>
      <c r="B51" s="43">
        <v>0</v>
      </c>
      <c r="C51" s="43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50">
        <f t="shared" si="10"/>
        <v>0</v>
      </c>
    </row>
    <row r="52" spans="1:14">
      <c r="A52" s="41" t="s">
        <v>67</v>
      </c>
      <c r="B52" s="43">
        <v>0</v>
      </c>
      <c r="C52" s="43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50">
        <f>SUM(B52:M52)</f>
        <v>0</v>
      </c>
    </row>
    <row r="53" spans="1:14">
      <c r="A53" s="41" t="s">
        <v>72</v>
      </c>
      <c r="B53" s="43">
        <v>0</v>
      </c>
      <c r="C53" s="43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50">
        <f t="shared" si="10"/>
        <v>0</v>
      </c>
    </row>
    <row r="54" spans="1:14">
      <c r="A54" s="41" t="s">
        <v>26</v>
      </c>
      <c r="B54" s="43">
        <v>0</v>
      </c>
      <c r="C54" s="43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50">
        <f t="shared" si="10"/>
        <v>0</v>
      </c>
    </row>
    <row r="55" spans="1:14">
      <c r="A55" s="42" t="s">
        <v>68</v>
      </c>
      <c r="B55" s="51">
        <f t="shared" ref="B55:M55" si="11">SUM(B41:B54)</f>
        <v>0</v>
      </c>
      <c r="C55" s="51">
        <f t="shared" si="11"/>
        <v>0</v>
      </c>
      <c r="D55" s="51">
        <f t="shared" si="11"/>
        <v>0</v>
      </c>
      <c r="E55" s="51">
        <f t="shared" si="11"/>
        <v>0</v>
      </c>
      <c r="F55" s="51">
        <f t="shared" si="11"/>
        <v>0</v>
      </c>
      <c r="G55" s="51">
        <f t="shared" si="11"/>
        <v>0</v>
      </c>
      <c r="H55" s="51">
        <f t="shared" si="11"/>
        <v>0</v>
      </c>
      <c r="I55" s="51">
        <f t="shared" si="11"/>
        <v>0</v>
      </c>
      <c r="J55" s="51">
        <f t="shared" si="11"/>
        <v>0</v>
      </c>
      <c r="K55" s="51">
        <f t="shared" si="11"/>
        <v>0</v>
      </c>
      <c r="L55" s="51">
        <f t="shared" si="11"/>
        <v>0</v>
      </c>
      <c r="M55" s="51">
        <f t="shared" si="11"/>
        <v>0</v>
      </c>
      <c r="N55" s="52">
        <f>SUM(B55:M55)</f>
        <v>0</v>
      </c>
    </row>
    <row r="56" spans="1:14">
      <c r="A56" s="57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9"/>
    </row>
    <row r="57" spans="1:14" ht="15.75">
      <c r="A57" s="53" t="s">
        <v>27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3"/>
    </row>
    <row r="58" spans="1:14">
      <c r="A58" s="41" t="s">
        <v>36</v>
      </c>
      <c r="B58" s="56">
        <v>0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0">
        <f>SUM(B58:M58)</f>
        <v>0</v>
      </c>
    </row>
    <row r="59" spans="1:14">
      <c r="A59" s="41" t="str">
        <f>A58&amp;" renter"</f>
        <v>Billån renter</v>
      </c>
      <c r="B59" s="56">
        <v>0</v>
      </c>
      <c r="C59" s="56">
        <v>0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64">
        <v>0</v>
      </c>
      <c r="N59" s="50">
        <f>SUM(B59:M59)</f>
        <v>0</v>
      </c>
    </row>
    <row r="60" spans="1:14">
      <c r="A60" s="41" t="s">
        <v>69</v>
      </c>
      <c r="B60" s="56">
        <v>0</v>
      </c>
      <c r="C60" s="56">
        <v>0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64">
        <v>0</v>
      </c>
      <c r="N60" s="50">
        <f t="shared" ref="N60:N65" si="12">SUM(B60:M60)</f>
        <v>0</v>
      </c>
    </row>
    <row r="61" spans="1:14">
      <c r="A61" s="41" t="s">
        <v>28</v>
      </c>
      <c r="B61" s="43">
        <v>0</v>
      </c>
      <c r="C61" s="43">
        <v>0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4">
        <v>0</v>
      </c>
      <c r="N61" s="50">
        <f t="shared" si="12"/>
        <v>0</v>
      </c>
    </row>
    <row r="62" spans="1:14">
      <c r="A62" s="41" t="s">
        <v>52</v>
      </c>
      <c r="B62" s="43">
        <v>0</v>
      </c>
      <c r="C62" s="43">
        <v>0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4">
        <v>0</v>
      </c>
      <c r="N62" s="50">
        <f t="shared" si="12"/>
        <v>0</v>
      </c>
    </row>
    <row r="63" spans="1:14">
      <c r="A63" s="41" t="s">
        <v>29</v>
      </c>
      <c r="B63" s="43">
        <v>0</v>
      </c>
      <c r="C63" s="43">
        <v>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4">
        <v>0</v>
      </c>
      <c r="N63" s="50">
        <f t="shared" si="12"/>
        <v>0</v>
      </c>
    </row>
    <row r="64" spans="1:14">
      <c r="A64" s="41" t="s">
        <v>30</v>
      </c>
      <c r="B64" s="43">
        <v>0</v>
      </c>
      <c r="C64" s="43">
        <v>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4">
        <v>0</v>
      </c>
      <c r="N64" s="50">
        <f t="shared" si="12"/>
        <v>0</v>
      </c>
    </row>
    <row r="65" spans="1:14">
      <c r="A65" s="41" t="s">
        <v>26</v>
      </c>
      <c r="B65" s="43">
        <v>0</v>
      </c>
      <c r="C65" s="43">
        <v>0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4">
        <v>0</v>
      </c>
      <c r="N65" s="50">
        <f t="shared" si="12"/>
        <v>0</v>
      </c>
    </row>
    <row r="66" spans="1:14">
      <c r="A66" s="42" t="s">
        <v>37</v>
      </c>
      <c r="B66" s="51">
        <f>SUM(B58:B65)-B59</f>
        <v>0</v>
      </c>
      <c r="C66" s="51">
        <f t="shared" ref="C66:M66" si="13">SUM(C58:C65)-C59</f>
        <v>0</v>
      </c>
      <c r="D66" s="51">
        <f t="shared" si="13"/>
        <v>0</v>
      </c>
      <c r="E66" s="51">
        <f t="shared" si="13"/>
        <v>0</v>
      </c>
      <c r="F66" s="51">
        <f t="shared" si="13"/>
        <v>0</v>
      </c>
      <c r="G66" s="51">
        <f t="shared" si="13"/>
        <v>0</v>
      </c>
      <c r="H66" s="51">
        <f t="shared" si="13"/>
        <v>0</v>
      </c>
      <c r="I66" s="51">
        <f t="shared" si="13"/>
        <v>0</v>
      </c>
      <c r="J66" s="51">
        <f t="shared" si="13"/>
        <v>0</v>
      </c>
      <c r="K66" s="51">
        <f t="shared" si="13"/>
        <v>0</v>
      </c>
      <c r="L66" s="51">
        <f t="shared" si="13"/>
        <v>0</v>
      </c>
      <c r="M66" s="51">
        <f t="shared" si="13"/>
        <v>0</v>
      </c>
      <c r="N66" s="52">
        <f>SUM(B66:M66)</f>
        <v>0</v>
      </c>
    </row>
    <row r="67" spans="1:14">
      <c r="A67" s="65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50"/>
    </row>
    <row r="68" spans="1:14" ht="15.75">
      <c r="A68" s="53" t="s">
        <v>53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2"/>
    </row>
    <row r="69" spans="1:14">
      <c r="A69" s="41" t="s">
        <v>54</v>
      </c>
      <c r="B69" s="67">
        <v>0</v>
      </c>
      <c r="C69" s="68">
        <v>0</v>
      </c>
      <c r="D69" s="56">
        <v>0</v>
      </c>
      <c r="E69" s="56">
        <v>0</v>
      </c>
      <c r="F69" s="56">
        <v>0</v>
      </c>
      <c r="G69" s="64">
        <v>0</v>
      </c>
      <c r="H69" s="56">
        <v>0</v>
      </c>
      <c r="I69" s="68">
        <v>0</v>
      </c>
      <c r="J69" s="64">
        <v>0</v>
      </c>
      <c r="K69" s="64">
        <v>0</v>
      </c>
      <c r="L69" s="56">
        <v>0</v>
      </c>
      <c r="M69" s="64">
        <v>0</v>
      </c>
      <c r="N69" s="50">
        <f>SUM(B69:M69)</f>
        <v>0</v>
      </c>
    </row>
    <row r="70" spans="1:14">
      <c r="A70" s="41" t="str">
        <f>A69&amp;" renter"</f>
        <v>Bådlån  renter</v>
      </c>
      <c r="B70" s="43">
        <v>0</v>
      </c>
      <c r="C70" s="43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64">
        <v>0</v>
      </c>
      <c r="K70" s="64">
        <v>0</v>
      </c>
      <c r="L70" s="56">
        <v>0</v>
      </c>
      <c r="M70" s="64">
        <v>0</v>
      </c>
      <c r="N70" s="50"/>
    </row>
    <row r="71" spans="1:14">
      <c r="A71" s="41" t="s">
        <v>55</v>
      </c>
      <c r="B71" s="43">
        <v>0</v>
      </c>
      <c r="C71" s="43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50">
        <f>SUM(B71:M71)</f>
        <v>0</v>
      </c>
    </row>
    <row r="72" spans="1:14">
      <c r="A72" s="41" t="s">
        <v>56</v>
      </c>
      <c r="B72" s="43">
        <v>0</v>
      </c>
      <c r="C72" s="43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50">
        <f>SUM(B72:M72)</f>
        <v>0</v>
      </c>
    </row>
    <row r="73" spans="1:14">
      <c r="A73" s="41" t="s">
        <v>57</v>
      </c>
      <c r="B73" s="43">
        <v>0</v>
      </c>
      <c r="C73" s="43">
        <v>0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50">
        <f>SUM(B73:M73)</f>
        <v>0</v>
      </c>
    </row>
    <row r="74" spans="1:14">
      <c r="A74" s="42" t="s">
        <v>58</v>
      </c>
      <c r="B74" s="51">
        <f>SUM(B69:B73)-B70</f>
        <v>0</v>
      </c>
      <c r="C74" s="51">
        <f t="shared" ref="C74:M74" si="14">SUM(C69:C73)-C70</f>
        <v>0</v>
      </c>
      <c r="D74" s="51">
        <f t="shared" si="14"/>
        <v>0</v>
      </c>
      <c r="E74" s="51">
        <f t="shared" si="14"/>
        <v>0</v>
      </c>
      <c r="F74" s="51">
        <f t="shared" si="14"/>
        <v>0</v>
      </c>
      <c r="G74" s="51">
        <f t="shared" si="14"/>
        <v>0</v>
      </c>
      <c r="H74" s="51">
        <f t="shared" si="14"/>
        <v>0</v>
      </c>
      <c r="I74" s="51">
        <f t="shared" si="14"/>
        <v>0</v>
      </c>
      <c r="J74" s="51">
        <f t="shared" si="14"/>
        <v>0</v>
      </c>
      <c r="K74" s="51">
        <f t="shared" si="14"/>
        <v>0</v>
      </c>
      <c r="L74" s="51">
        <f t="shared" si="14"/>
        <v>0</v>
      </c>
      <c r="M74" s="51">
        <f t="shared" si="14"/>
        <v>0</v>
      </c>
      <c r="N74" s="52">
        <f>SUM(B74:M74)</f>
        <v>0</v>
      </c>
    </row>
    <row r="75" spans="1:14">
      <c r="A75" s="57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9"/>
    </row>
    <row r="76" spans="1:14" ht="15.75">
      <c r="A76" s="53" t="s">
        <v>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1"/>
    </row>
    <row r="77" spans="1:14">
      <c r="A77" s="41" t="s">
        <v>31</v>
      </c>
      <c r="B77" s="56">
        <v>0</v>
      </c>
      <c r="C77" s="56">
        <v>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64">
        <v>0</v>
      </c>
      <c r="N77" s="50">
        <f>SUM(B77:M77)</f>
        <v>0</v>
      </c>
    </row>
    <row r="78" spans="1:14">
      <c r="A78" s="41" t="s">
        <v>32</v>
      </c>
      <c r="B78" s="43">
        <v>0</v>
      </c>
      <c r="C78" s="43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4">
        <v>0</v>
      </c>
      <c r="N78" s="50">
        <f>SUM(B78:M78)</f>
        <v>0</v>
      </c>
    </row>
    <row r="79" spans="1:14">
      <c r="A79" s="41" t="str">
        <f>"Børnebidrag - "&amp;C3</f>
        <v xml:space="preserve">Børnebidrag - </v>
      </c>
      <c r="B79" s="43">
        <v>0</v>
      </c>
      <c r="C79" s="43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4">
        <v>0</v>
      </c>
      <c r="N79" s="50">
        <f>SUM(B79:M79)</f>
        <v>0</v>
      </c>
    </row>
    <row r="80" spans="1:14">
      <c r="A80" s="41" t="str">
        <f>"Børnebidag - "&amp;H3</f>
        <v xml:space="preserve">Børnebidag - </v>
      </c>
      <c r="B80" s="69">
        <v>0</v>
      </c>
      <c r="C80" s="69">
        <v>0</v>
      </c>
      <c r="D80" s="69">
        <v>0</v>
      </c>
      <c r="E80" s="69">
        <v>0</v>
      </c>
      <c r="F80" s="69">
        <v>0</v>
      </c>
      <c r="G80" s="69">
        <v>0</v>
      </c>
      <c r="H80" s="69">
        <v>0</v>
      </c>
      <c r="I80" s="69">
        <v>0</v>
      </c>
      <c r="J80" s="69">
        <v>0</v>
      </c>
      <c r="K80" s="69">
        <v>0</v>
      </c>
      <c r="L80" s="69">
        <v>0</v>
      </c>
      <c r="M80" s="70">
        <v>0</v>
      </c>
      <c r="N80" s="50">
        <f>SUM(B80:M80)</f>
        <v>0</v>
      </c>
    </row>
    <row r="81" spans="1:14">
      <c r="A81" s="42" t="s">
        <v>49</v>
      </c>
      <c r="B81" s="51">
        <f>SUM(B77:B80)</f>
        <v>0</v>
      </c>
      <c r="C81" s="51">
        <f t="shared" ref="C81:N81" si="15">SUM(C77:C80)</f>
        <v>0</v>
      </c>
      <c r="D81" s="51">
        <f t="shared" si="15"/>
        <v>0</v>
      </c>
      <c r="E81" s="51">
        <f>SUM(E77:E80)</f>
        <v>0</v>
      </c>
      <c r="F81" s="51">
        <f t="shared" si="15"/>
        <v>0</v>
      </c>
      <c r="G81" s="51">
        <f t="shared" si="15"/>
        <v>0</v>
      </c>
      <c r="H81" s="51">
        <f t="shared" si="15"/>
        <v>0</v>
      </c>
      <c r="I81" s="51">
        <f t="shared" si="15"/>
        <v>0</v>
      </c>
      <c r="J81" s="51">
        <f t="shared" si="15"/>
        <v>0</v>
      </c>
      <c r="K81" s="51">
        <f t="shared" si="15"/>
        <v>0</v>
      </c>
      <c r="L81" s="51">
        <f t="shared" si="15"/>
        <v>0</v>
      </c>
      <c r="M81" s="51">
        <f t="shared" si="15"/>
        <v>0</v>
      </c>
      <c r="N81" s="52">
        <f t="shared" si="15"/>
        <v>0</v>
      </c>
    </row>
    <row r="82" spans="1:14">
      <c r="A82" s="4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2"/>
    </row>
    <row r="83" spans="1:14" ht="15.75">
      <c r="A83" s="53" t="s">
        <v>48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5"/>
    </row>
    <row r="84" spans="1:14">
      <c r="A84" s="41" t="s">
        <v>33</v>
      </c>
      <c r="B84" s="56">
        <v>0</v>
      </c>
      <c r="C84" s="56">
        <v>0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64">
        <v>0</v>
      </c>
      <c r="N84" s="50">
        <f>SUM(B84:M84)</f>
        <v>0</v>
      </c>
    </row>
    <row r="85" spans="1:14">
      <c r="A85" s="41" t="s">
        <v>34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44">
        <v>0</v>
      </c>
      <c r="N85" s="50">
        <f>SUM(B85:M85)</f>
        <v>0</v>
      </c>
    </row>
    <row r="86" spans="1:14">
      <c r="A86" s="41" t="s">
        <v>35</v>
      </c>
      <c r="B86" s="43">
        <v>0</v>
      </c>
      <c r="C86" s="43">
        <v>0</v>
      </c>
      <c r="D86" s="43">
        <v>0</v>
      </c>
      <c r="E86" s="43">
        <v>0</v>
      </c>
      <c r="F86" s="43">
        <v>0</v>
      </c>
      <c r="G86" s="43">
        <v>0</v>
      </c>
      <c r="H86" s="43">
        <v>0</v>
      </c>
      <c r="I86" s="43">
        <v>0</v>
      </c>
      <c r="J86" s="43">
        <v>0</v>
      </c>
      <c r="K86" s="43">
        <v>0</v>
      </c>
      <c r="L86" s="43">
        <v>0</v>
      </c>
      <c r="M86" s="44">
        <v>0</v>
      </c>
      <c r="N86" s="50">
        <f>SUM(B86:M86)</f>
        <v>0</v>
      </c>
    </row>
    <row r="87" spans="1:14">
      <c r="A87" s="41" t="s">
        <v>26</v>
      </c>
      <c r="B87" s="68">
        <v>0</v>
      </c>
      <c r="C87" s="68">
        <v>0</v>
      </c>
      <c r="D87" s="68">
        <v>0</v>
      </c>
      <c r="E87" s="68">
        <v>0</v>
      </c>
      <c r="F87" s="68">
        <v>0</v>
      </c>
      <c r="G87" s="68">
        <v>0</v>
      </c>
      <c r="H87" s="68">
        <v>0</v>
      </c>
      <c r="I87" s="68">
        <v>0</v>
      </c>
      <c r="J87" s="68">
        <v>0</v>
      </c>
      <c r="K87" s="68">
        <v>0</v>
      </c>
      <c r="L87" s="68">
        <v>0</v>
      </c>
      <c r="M87" s="68">
        <v>0</v>
      </c>
      <c r="N87" s="50">
        <f>SUM(B87:M87)</f>
        <v>0</v>
      </c>
    </row>
    <row r="88" spans="1:14">
      <c r="A88" s="42" t="s">
        <v>50</v>
      </c>
      <c r="B88" s="51">
        <f>SUM(B84:B87)</f>
        <v>0</v>
      </c>
      <c r="C88" s="51">
        <f>SUM(C84:C87)</f>
        <v>0</v>
      </c>
      <c r="D88" s="51">
        <f t="shared" ref="D88:M88" si="16">SUM(D84:D87)</f>
        <v>0</v>
      </c>
      <c r="E88" s="51">
        <f t="shared" si="16"/>
        <v>0</v>
      </c>
      <c r="F88" s="51">
        <f t="shared" si="16"/>
        <v>0</v>
      </c>
      <c r="G88" s="51">
        <f t="shared" si="16"/>
        <v>0</v>
      </c>
      <c r="H88" s="51">
        <f t="shared" si="16"/>
        <v>0</v>
      </c>
      <c r="I88" s="51">
        <f t="shared" si="16"/>
        <v>0</v>
      </c>
      <c r="J88" s="51">
        <f t="shared" si="16"/>
        <v>0</v>
      </c>
      <c r="K88" s="51">
        <f t="shared" si="16"/>
        <v>0</v>
      </c>
      <c r="L88" s="51">
        <f t="shared" si="16"/>
        <v>0</v>
      </c>
      <c r="M88" s="51">
        <f t="shared" si="16"/>
        <v>0</v>
      </c>
      <c r="N88" s="52">
        <f>SUM(N84:N87)</f>
        <v>0</v>
      </c>
    </row>
    <row r="89" spans="1:14">
      <c r="A89" s="57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9"/>
    </row>
    <row r="90" spans="1:14" ht="15.75">
      <c r="A90" s="53" t="s">
        <v>78</v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5"/>
    </row>
    <row r="91" spans="1:14" s="7" customFormat="1" ht="12.75">
      <c r="A91" s="41" t="str">
        <f>"USF-lån - "&amp;C3</f>
        <v xml:space="preserve">USF-lån - </v>
      </c>
      <c r="B91" s="56">
        <v>0</v>
      </c>
      <c r="C91" s="56">
        <v>0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64">
        <v>0</v>
      </c>
      <c r="N91" s="50">
        <f>SUM(B91:M91)</f>
        <v>0</v>
      </c>
    </row>
    <row r="92" spans="1:14" s="7" customFormat="1" ht="12.75">
      <c r="A92" s="41" t="str">
        <f>A91&amp;" renter"</f>
        <v>USF-lån -  renter</v>
      </c>
      <c r="B92" s="43">
        <v>0</v>
      </c>
      <c r="C92" s="43">
        <v>0</v>
      </c>
      <c r="D92" s="43">
        <v>0</v>
      </c>
      <c r="E92" s="43">
        <v>0</v>
      </c>
      <c r="F92" s="43">
        <v>0</v>
      </c>
      <c r="G92" s="43">
        <v>0</v>
      </c>
      <c r="H92" s="43">
        <v>0</v>
      </c>
      <c r="I92" s="43">
        <v>0</v>
      </c>
      <c r="J92" s="43">
        <v>0</v>
      </c>
      <c r="K92" s="43">
        <v>0</v>
      </c>
      <c r="L92" s="43">
        <v>0</v>
      </c>
      <c r="M92" s="44">
        <v>0</v>
      </c>
      <c r="N92" s="50">
        <f t="shared" ref="N92:N116" si="17">SUM(B92:M92)</f>
        <v>0</v>
      </c>
    </row>
    <row r="93" spans="1:14" s="7" customFormat="1" ht="12.75">
      <c r="A93" s="41" t="str">
        <f>"USF - "&amp;H3</f>
        <v xml:space="preserve">USF - </v>
      </c>
      <c r="B93" s="43">
        <v>0</v>
      </c>
      <c r="C93" s="43">
        <v>0</v>
      </c>
      <c r="D93" s="43">
        <v>0</v>
      </c>
      <c r="E93" s="43">
        <v>0</v>
      </c>
      <c r="F93" s="43">
        <v>0</v>
      </c>
      <c r="G93" s="43">
        <v>0</v>
      </c>
      <c r="H93" s="43">
        <v>0</v>
      </c>
      <c r="I93" s="43">
        <v>0</v>
      </c>
      <c r="J93" s="43">
        <v>0</v>
      </c>
      <c r="K93" s="43">
        <v>0</v>
      </c>
      <c r="L93" s="43">
        <v>0</v>
      </c>
      <c r="M93" s="44">
        <v>0</v>
      </c>
      <c r="N93" s="50">
        <f t="shared" si="17"/>
        <v>0</v>
      </c>
    </row>
    <row r="94" spans="1:14" s="7" customFormat="1" ht="12.75">
      <c r="A94" s="41" t="str">
        <f>A93&amp;" renter"</f>
        <v>USF -  renter</v>
      </c>
      <c r="B94" s="43">
        <v>0</v>
      </c>
      <c r="C94" s="43">
        <v>0</v>
      </c>
      <c r="D94" s="43">
        <v>0</v>
      </c>
      <c r="E94" s="43">
        <v>0</v>
      </c>
      <c r="F94" s="43">
        <v>0</v>
      </c>
      <c r="G94" s="43">
        <v>0</v>
      </c>
      <c r="H94" s="43">
        <v>0</v>
      </c>
      <c r="I94" s="43">
        <v>0</v>
      </c>
      <c r="J94" s="43">
        <v>0</v>
      </c>
      <c r="K94" s="43">
        <v>0</v>
      </c>
      <c r="L94" s="43">
        <v>0</v>
      </c>
      <c r="M94" s="44">
        <v>0</v>
      </c>
      <c r="N94" s="50">
        <f t="shared" si="17"/>
        <v>0</v>
      </c>
    </row>
    <row r="95" spans="1:14">
      <c r="A95" s="41" t="str">
        <f>"SU-lån - "&amp;C3</f>
        <v xml:space="preserve">SU-lån - </v>
      </c>
      <c r="B95" s="43">
        <v>0</v>
      </c>
      <c r="C95" s="43">
        <v>0</v>
      </c>
      <c r="D95" s="43">
        <v>0</v>
      </c>
      <c r="E95" s="43">
        <v>0</v>
      </c>
      <c r="F95" s="43">
        <v>0</v>
      </c>
      <c r="G95" s="43">
        <v>0</v>
      </c>
      <c r="H95" s="43">
        <v>0</v>
      </c>
      <c r="I95" s="43">
        <v>0</v>
      </c>
      <c r="J95" s="43">
        <v>0</v>
      </c>
      <c r="K95" s="43">
        <v>0</v>
      </c>
      <c r="L95" s="43">
        <v>0</v>
      </c>
      <c r="M95" s="44">
        <v>0</v>
      </c>
      <c r="N95" s="50">
        <f t="shared" si="17"/>
        <v>0</v>
      </c>
    </row>
    <row r="96" spans="1:14">
      <c r="A96" s="41" t="str">
        <f>A95&amp;" renter"</f>
        <v>SU-lån -  renter</v>
      </c>
      <c r="B96" s="43">
        <v>0</v>
      </c>
      <c r="C96" s="43">
        <v>0</v>
      </c>
      <c r="D96" s="43">
        <v>0</v>
      </c>
      <c r="E96" s="43">
        <v>0</v>
      </c>
      <c r="F96" s="43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44">
        <v>0</v>
      </c>
      <c r="N96" s="50">
        <f t="shared" si="17"/>
        <v>0</v>
      </c>
    </row>
    <row r="97" spans="1:14">
      <c r="A97" s="41" t="str">
        <f>"SU-lån - "&amp;H3</f>
        <v xml:space="preserve">SU-lån - </v>
      </c>
      <c r="B97" s="43">
        <v>0</v>
      </c>
      <c r="C97" s="43">
        <v>0</v>
      </c>
      <c r="D97" s="43">
        <v>0</v>
      </c>
      <c r="E97" s="43">
        <v>0</v>
      </c>
      <c r="F97" s="43">
        <v>0</v>
      </c>
      <c r="G97" s="43">
        <v>0</v>
      </c>
      <c r="H97" s="43">
        <v>0</v>
      </c>
      <c r="I97" s="43">
        <v>0</v>
      </c>
      <c r="J97" s="43">
        <v>0</v>
      </c>
      <c r="K97" s="43">
        <v>0</v>
      </c>
      <c r="L97" s="43">
        <v>0</v>
      </c>
      <c r="M97" s="44">
        <v>0</v>
      </c>
      <c r="N97" s="50">
        <f t="shared" si="17"/>
        <v>0</v>
      </c>
    </row>
    <row r="98" spans="1:14">
      <c r="A98" s="41" t="str">
        <f>A97&amp;" renter"</f>
        <v>SU-lån -  renter</v>
      </c>
      <c r="B98" s="43">
        <v>0</v>
      </c>
      <c r="C98" s="43">
        <v>0</v>
      </c>
      <c r="D98" s="43">
        <v>0</v>
      </c>
      <c r="E98" s="43">
        <v>0</v>
      </c>
      <c r="F98" s="43">
        <v>0</v>
      </c>
      <c r="G98" s="43">
        <v>0</v>
      </c>
      <c r="H98" s="43">
        <v>0</v>
      </c>
      <c r="I98" s="43">
        <v>0</v>
      </c>
      <c r="J98" s="43">
        <v>0</v>
      </c>
      <c r="K98" s="43">
        <v>0</v>
      </c>
      <c r="L98" s="43">
        <v>0</v>
      </c>
      <c r="M98" s="44">
        <v>0</v>
      </c>
      <c r="N98" s="50">
        <f t="shared" si="17"/>
        <v>0</v>
      </c>
    </row>
    <row r="99" spans="1:14">
      <c r="A99" s="41" t="str">
        <f>"Forbrugslån - "&amp;C3</f>
        <v xml:space="preserve">Forbrugslån - </v>
      </c>
      <c r="B99" s="43">
        <v>0</v>
      </c>
      <c r="C99" s="43">
        <v>0</v>
      </c>
      <c r="D99" s="43">
        <v>0</v>
      </c>
      <c r="E99" s="43">
        <v>0</v>
      </c>
      <c r="F99" s="43">
        <v>0</v>
      </c>
      <c r="G99" s="43">
        <v>0</v>
      </c>
      <c r="H99" s="43">
        <v>0</v>
      </c>
      <c r="I99" s="43">
        <v>0</v>
      </c>
      <c r="J99" s="43">
        <v>0</v>
      </c>
      <c r="K99" s="43">
        <v>0</v>
      </c>
      <c r="L99" s="43">
        <v>0</v>
      </c>
      <c r="M99" s="44">
        <v>0</v>
      </c>
      <c r="N99" s="50">
        <f t="shared" si="17"/>
        <v>0</v>
      </c>
    </row>
    <row r="100" spans="1:14">
      <c r="A100" s="41" t="str">
        <f>A99&amp;" renter"</f>
        <v>Forbrugslån -  renter</v>
      </c>
      <c r="B100" s="43">
        <v>0</v>
      </c>
      <c r="C100" s="43">
        <v>0</v>
      </c>
      <c r="D100" s="43">
        <v>0</v>
      </c>
      <c r="E100" s="43">
        <v>0</v>
      </c>
      <c r="F100" s="43"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4">
        <v>0</v>
      </c>
      <c r="N100" s="50">
        <f t="shared" si="17"/>
        <v>0</v>
      </c>
    </row>
    <row r="101" spans="1:14">
      <c r="A101" s="41" t="str">
        <f>"Forbrugslån - "&amp;H3</f>
        <v xml:space="preserve">Forbrugslån - </v>
      </c>
      <c r="B101" s="43">
        <v>0</v>
      </c>
      <c r="C101" s="43">
        <v>0</v>
      </c>
      <c r="D101" s="43">
        <v>0</v>
      </c>
      <c r="E101" s="43">
        <v>0</v>
      </c>
      <c r="F101" s="43">
        <v>0</v>
      </c>
      <c r="G101" s="43">
        <v>0</v>
      </c>
      <c r="H101" s="43">
        <v>0</v>
      </c>
      <c r="I101" s="43">
        <v>0</v>
      </c>
      <c r="J101" s="43">
        <v>0</v>
      </c>
      <c r="K101" s="43">
        <v>0</v>
      </c>
      <c r="L101" s="43">
        <v>0</v>
      </c>
      <c r="M101" s="44">
        <v>0</v>
      </c>
      <c r="N101" s="50">
        <f t="shared" si="17"/>
        <v>0</v>
      </c>
    </row>
    <row r="102" spans="1:14">
      <c r="A102" s="41" t="str">
        <f>A101&amp;" renter"</f>
        <v>Forbrugslån -  renter</v>
      </c>
      <c r="B102" s="43">
        <v>0</v>
      </c>
      <c r="C102" s="43">
        <v>0</v>
      </c>
      <c r="D102" s="43">
        <v>0</v>
      </c>
      <c r="E102" s="43">
        <v>0</v>
      </c>
      <c r="F102" s="43">
        <v>0</v>
      </c>
      <c r="G102" s="43">
        <v>0</v>
      </c>
      <c r="H102" s="43">
        <v>0</v>
      </c>
      <c r="I102" s="43">
        <v>0</v>
      </c>
      <c r="J102" s="43">
        <v>0</v>
      </c>
      <c r="K102" s="43">
        <v>0</v>
      </c>
      <c r="L102" s="43">
        <v>0</v>
      </c>
      <c r="M102" s="44">
        <v>0</v>
      </c>
      <c r="N102" s="50">
        <f t="shared" si="17"/>
        <v>0</v>
      </c>
    </row>
    <row r="103" spans="1:14">
      <c r="A103" s="41" t="str">
        <f>"Tjenestemændenes låneforening - "&amp;C3</f>
        <v xml:space="preserve">Tjenestemændenes låneforening - </v>
      </c>
      <c r="B103" s="43">
        <v>0</v>
      </c>
      <c r="C103" s="43">
        <v>0</v>
      </c>
      <c r="D103" s="43">
        <v>0</v>
      </c>
      <c r="E103" s="43">
        <v>0</v>
      </c>
      <c r="F103" s="43">
        <v>0</v>
      </c>
      <c r="G103" s="43">
        <v>0</v>
      </c>
      <c r="H103" s="43">
        <v>0</v>
      </c>
      <c r="I103" s="43">
        <v>0</v>
      </c>
      <c r="J103" s="43">
        <v>0</v>
      </c>
      <c r="K103" s="43">
        <v>0</v>
      </c>
      <c r="L103" s="43">
        <v>0</v>
      </c>
      <c r="M103" s="44">
        <v>0</v>
      </c>
      <c r="N103" s="50">
        <f t="shared" si="17"/>
        <v>0</v>
      </c>
    </row>
    <row r="104" spans="1:14">
      <c r="A104" s="41" t="str">
        <f>A103&amp;" renter"</f>
        <v>Tjenestemændenes låneforening -  renter</v>
      </c>
      <c r="B104" s="43">
        <v>0</v>
      </c>
      <c r="C104" s="43">
        <v>0</v>
      </c>
      <c r="D104" s="43">
        <v>0</v>
      </c>
      <c r="E104" s="43">
        <v>0</v>
      </c>
      <c r="F104" s="43">
        <v>0</v>
      </c>
      <c r="G104" s="43">
        <v>0</v>
      </c>
      <c r="H104" s="43">
        <v>0</v>
      </c>
      <c r="I104" s="43">
        <v>0</v>
      </c>
      <c r="J104" s="43">
        <v>0</v>
      </c>
      <c r="K104" s="43">
        <v>0</v>
      </c>
      <c r="L104" s="43">
        <v>0</v>
      </c>
      <c r="M104" s="44">
        <v>0</v>
      </c>
      <c r="N104" s="50">
        <f t="shared" si="17"/>
        <v>0</v>
      </c>
    </row>
    <row r="105" spans="1:14">
      <c r="A105" s="41" t="str">
        <f>"Tjenestemændenes låneforening - "&amp;H3</f>
        <v xml:space="preserve">Tjenestemændenes låneforening - </v>
      </c>
      <c r="B105" s="43">
        <v>0</v>
      </c>
      <c r="C105" s="43">
        <v>0</v>
      </c>
      <c r="D105" s="43">
        <v>0</v>
      </c>
      <c r="E105" s="43">
        <v>0</v>
      </c>
      <c r="F105" s="43">
        <v>0</v>
      </c>
      <c r="G105" s="43">
        <v>0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4">
        <v>0</v>
      </c>
      <c r="N105" s="50">
        <f t="shared" si="17"/>
        <v>0</v>
      </c>
    </row>
    <row r="106" spans="1:14">
      <c r="A106" s="41" t="str">
        <f>A105&amp;" renter"</f>
        <v>Tjenestemændenes låneforening -  renter</v>
      </c>
      <c r="B106" s="43">
        <v>0</v>
      </c>
      <c r="C106" s="43">
        <v>0</v>
      </c>
      <c r="D106" s="43">
        <v>0</v>
      </c>
      <c r="E106" s="43">
        <v>0</v>
      </c>
      <c r="F106" s="43">
        <v>0</v>
      </c>
      <c r="G106" s="43">
        <v>0</v>
      </c>
      <c r="H106" s="43">
        <v>0</v>
      </c>
      <c r="I106" s="43">
        <v>0</v>
      </c>
      <c r="J106" s="43">
        <v>0</v>
      </c>
      <c r="K106" s="43">
        <v>0</v>
      </c>
      <c r="L106" s="43">
        <v>0</v>
      </c>
      <c r="M106" s="44">
        <v>0</v>
      </c>
      <c r="N106" s="50">
        <f t="shared" si="17"/>
        <v>0</v>
      </c>
    </row>
    <row r="107" spans="1:14">
      <c r="A107" s="41" t="str">
        <f>"Eget pensionsbidrag DK - "&amp;C3</f>
        <v xml:space="preserve">Eget pensionsbidrag DK - </v>
      </c>
      <c r="B107" s="43">
        <v>0</v>
      </c>
      <c r="C107" s="43">
        <v>0</v>
      </c>
      <c r="D107" s="43">
        <v>0</v>
      </c>
      <c r="E107" s="43">
        <v>0</v>
      </c>
      <c r="F107" s="43">
        <v>0</v>
      </c>
      <c r="G107" s="43">
        <v>0</v>
      </c>
      <c r="H107" s="43">
        <v>0</v>
      </c>
      <c r="I107" s="43">
        <v>0</v>
      </c>
      <c r="J107" s="43">
        <v>0</v>
      </c>
      <c r="K107" s="43">
        <v>0</v>
      </c>
      <c r="L107" s="43">
        <v>0</v>
      </c>
      <c r="M107" s="44">
        <v>0</v>
      </c>
      <c r="N107" s="50">
        <f t="shared" si="17"/>
        <v>0</v>
      </c>
    </row>
    <row r="108" spans="1:14">
      <c r="A108" s="41" t="str">
        <f>"Eget pensionsbidrag DK - "&amp;H3</f>
        <v xml:space="preserve">Eget pensionsbidrag DK - </v>
      </c>
      <c r="B108" s="43">
        <v>0</v>
      </c>
      <c r="C108" s="43">
        <v>0</v>
      </c>
      <c r="D108" s="43">
        <v>0</v>
      </c>
      <c r="E108" s="43">
        <v>0</v>
      </c>
      <c r="F108" s="43">
        <v>0</v>
      </c>
      <c r="G108" s="43">
        <v>0</v>
      </c>
      <c r="H108" s="43">
        <v>0</v>
      </c>
      <c r="I108" s="43">
        <v>0</v>
      </c>
      <c r="J108" s="43">
        <v>0</v>
      </c>
      <c r="K108" s="43">
        <v>0</v>
      </c>
      <c r="L108" s="43">
        <v>0</v>
      </c>
      <c r="M108" s="44">
        <v>0</v>
      </c>
      <c r="N108" s="50">
        <f t="shared" si="17"/>
        <v>0</v>
      </c>
    </row>
    <row r="109" spans="1:14">
      <c r="A109" s="41" t="str">
        <f>"Eget pensionsbidrag GL - "&amp;C3</f>
        <v xml:space="preserve">Eget pensionsbidrag GL - </v>
      </c>
      <c r="B109" s="69">
        <v>0</v>
      </c>
      <c r="C109" s="69">
        <v>0</v>
      </c>
      <c r="D109" s="69">
        <v>0</v>
      </c>
      <c r="E109" s="69">
        <v>0</v>
      </c>
      <c r="F109" s="69">
        <v>0</v>
      </c>
      <c r="G109" s="69">
        <v>0</v>
      </c>
      <c r="H109" s="69">
        <v>0</v>
      </c>
      <c r="I109" s="69">
        <v>0</v>
      </c>
      <c r="J109" s="69">
        <v>0</v>
      </c>
      <c r="K109" s="69">
        <v>0</v>
      </c>
      <c r="L109" s="69">
        <v>0</v>
      </c>
      <c r="M109" s="70">
        <v>0</v>
      </c>
      <c r="N109" s="50">
        <f t="shared" si="17"/>
        <v>0</v>
      </c>
    </row>
    <row r="110" spans="1:14">
      <c r="A110" s="41" t="str">
        <f>"Eget pensionsbidrag GL - "&amp;H3</f>
        <v xml:space="preserve">Eget pensionsbidrag GL - </v>
      </c>
      <c r="B110" s="69">
        <v>0</v>
      </c>
      <c r="C110" s="69">
        <v>0</v>
      </c>
      <c r="D110" s="69">
        <v>0</v>
      </c>
      <c r="E110" s="69">
        <v>0</v>
      </c>
      <c r="F110" s="69">
        <v>0</v>
      </c>
      <c r="G110" s="69">
        <v>0</v>
      </c>
      <c r="H110" s="69">
        <v>0</v>
      </c>
      <c r="I110" s="69">
        <v>0</v>
      </c>
      <c r="J110" s="69">
        <v>0</v>
      </c>
      <c r="K110" s="69">
        <v>0</v>
      </c>
      <c r="L110" s="69">
        <v>0</v>
      </c>
      <c r="M110" s="70">
        <v>0</v>
      </c>
      <c r="N110" s="50">
        <f t="shared" si="17"/>
        <v>0</v>
      </c>
    </row>
    <row r="111" spans="1:14">
      <c r="A111" s="41" t="str">
        <f>"Fagforening - "&amp;C3</f>
        <v xml:space="preserve">Fagforening - </v>
      </c>
      <c r="B111" s="69">
        <v>0</v>
      </c>
      <c r="C111" s="69">
        <v>0</v>
      </c>
      <c r="D111" s="69">
        <v>0</v>
      </c>
      <c r="E111" s="69">
        <v>0</v>
      </c>
      <c r="F111" s="69">
        <v>0</v>
      </c>
      <c r="G111" s="69">
        <v>0</v>
      </c>
      <c r="H111" s="69">
        <v>0</v>
      </c>
      <c r="I111" s="69">
        <v>0</v>
      </c>
      <c r="J111" s="69">
        <v>0</v>
      </c>
      <c r="K111" s="69">
        <v>0</v>
      </c>
      <c r="L111" s="69">
        <v>0</v>
      </c>
      <c r="M111" s="70">
        <v>0</v>
      </c>
      <c r="N111" s="50">
        <f t="shared" si="17"/>
        <v>0</v>
      </c>
    </row>
    <row r="112" spans="1:14">
      <c r="A112" s="41" t="str">
        <f>"Fagforening - "&amp;H3</f>
        <v xml:space="preserve">Fagforening - </v>
      </c>
      <c r="B112" s="69">
        <v>0</v>
      </c>
      <c r="C112" s="69">
        <v>0</v>
      </c>
      <c r="D112" s="69">
        <v>0</v>
      </c>
      <c r="E112" s="69">
        <v>0</v>
      </c>
      <c r="F112" s="69">
        <v>0</v>
      </c>
      <c r="G112" s="69">
        <v>0</v>
      </c>
      <c r="H112" s="69">
        <v>0</v>
      </c>
      <c r="I112" s="69">
        <v>0</v>
      </c>
      <c r="J112" s="69">
        <v>0</v>
      </c>
      <c r="K112" s="69">
        <v>0</v>
      </c>
      <c r="L112" s="69">
        <v>0</v>
      </c>
      <c r="M112" s="70">
        <v>0</v>
      </c>
      <c r="N112" s="50">
        <f t="shared" si="17"/>
        <v>0</v>
      </c>
    </row>
    <row r="113" spans="1:14">
      <c r="A113" s="41" t="str">
        <f>"A-kasse - "&amp;C3</f>
        <v xml:space="preserve">A-kasse - </v>
      </c>
      <c r="B113" s="69">
        <v>0</v>
      </c>
      <c r="C113" s="69">
        <v>0</v>
      </c>
      <c r="D113" s="69">
        <v>0</v>
      </c>
      <c r="E113" s="69">
        <v>0</v>
      </c>
      <c r="F113" s="69">
        <v>0</v>
      </c>
      <c r="G113" s="69">
        <v>0</v>
      </c>
      <c r="H113" s="69">
        <v>0</v>
      </c>
      <c r="I113" s="69">
        <v>0</v>
      </c>
      <c r="J113" s="69">
        <v>0</v>
      </c>
      <c r="K113" s="69">
        <v>0</v>
      </c>
      <c r="L113" s="69">
        <v>0</v>
      </c>
      <c r="M113" s="70">
        <v>0</v>
      </c>
      <c r="N113" s="50">
        <f t="shared" si="17"/>
        <v>0</v>
      </c>
    </row>
    <row r="114" spans="1:14">
      <c r="A114" s="41" t="str">
        <f>"A-kasse - "&amp;H3</f>
        <v xml:space="preserve">A-kasse - </v>
      </c>
      <c r="B114" s="69">
        <v>0</v>
      </c>
      <c r="C114" s="69">
        <v>0</v>
      </c>
      <c r="D114" s="69">
        <v>0</v>
      </c>
      <c r="E114" s="69">
        <v>0</v>
      </c>
      <c r="F114" s="69">
        <v>0</v>
      </c>
      <c r="G114" s="69">
        <v>0</v>
      </c>
      <c r="H114" s="69">
        <v>0</v>
      </c>
      <c r="I114" s="69">
        <v>0</v>
      </c>
      <c r="J114" s="69">
        <v>0</v>
      </c>
      <c r="K114" s="69">
        <v>0</v>
      </c>
      <c r="L114" s="69">
        <v>0</v>
      </c>
      <c r="M114" s="70">
        <v>0</v>
      </c>
      <c r="N114" s="50">
        <f t="shared" si="17"/>
        <v>0</v>
      </c>
    </row>
    <row r="115" spans="1:14">
      <c r="A115" s="41" t="str">
        <f>"Livsforsikring - "&amp;C3</f>
        <v xml:space="preserve">Livsforsikring - </v>
      </c>
      <c r="B115" s="69">
        <v>0</v>
      </c>
      <c r="C115" s="69">
        <v>0</v>
      </c>
      <c r="D115" s="69">
        <v>0</v>
      </c>
      <c r="E115" s="69">
        <v>0</v>
      </c>
      <c r="F115" s="69">
        <v>0</v>
      </c>
      <c r="G115" s="69">
        <v>0</v>
      </c>
      <c r="H115" s="69">
        <v>0</v>
      </c>
      <c r="I115" s="69">
        <v>0</v>
      </c>
      <c r="J115" s="69">
        <v>0</v>
      </c>
      <c r="K115" s="69">
        <v>0</v>
      </c>
      <c r="L115" s="69">
        <v>0</v>
      </c>
      <c r="M115" s="70">
        <v>0</v>
      </c>
      <c r="N115" s="50">
        <f t="shared" si="17"/>
        <v>0</v>
      </c>
    </row>
    <row r="116" spans="1:14">
      <c r="A116" s="41" t="str">
        <f>"Livsforsikring - "</f>
        <v xml:space="preserve">Livsforsikring - </v>
      </c>
      <c r="B116" s="69">
        <v>0</v>
      </c>
      <c r="C116" s="69">
        <v>0</v>
      </c>
      <c r="D116" s="69">
        <v>0</v>
      </c>
      <c r="E116" s="69">
        <v>0</v>
      </c>
      <c r="F116" s="69">
        <v>0</v>
      </c>
      <c r="G116" s="69">
        <v>0</v>
      </c>
      <c r="H116" s="69">
        <v>0</v>
      </c>
      <c r="I116" s="69">
        <v>0</v>
      </c>
      <c r="J116" s="69">
        <v>0</v>
      </c>
      <c r="K116" s="69">
        <v>0</v>
      </c>
      <c r="L116" s="69">
        <v>0</v>
      </c>
      <c r="M116" s="70">
        <v>0</v>
      </c>
      <c r="N116" s="50">
        <f t="shared" si="17"/>
        <v>0</v>
      </c>
    </row>
    <row r="117" spans="1:14">
      <c r="A117" s="42" t="s">
        <v>79</v>
      </c>
      <c r="B117" s="51">
        <f t="shared" ref="B117:M117" si="18">SUM(B91:B116)-B92-B94-B96-B98-B100-B102-B104-B106</f>
        <v>0</v>
      </c>
      <c r="C117" s="51">
        <f t="shared" si="18"/>
        <v>0</v>
      </c>
      <c r="D117" s="51">
        <f t="shared" si="18"/>
        <v>0</v>
      </c>
      <c r="E117" s="51">
        <f t="shared" si="18"/>
        <v>0</v>
      </c>
      <c r="F117" s="51">
        <f t="shared" si="18"/>
        <v>0</v>
      </c>
      <c r="G117" s="51">
        <f t="shared" si="18"/>
        <v>0</v>
      </c>
      <c r="H117" s="51">
        <f t="shared" si="18"/>
        <v>0</v>
      </c>
      <c r="I117" s="51">
        <f t="shared" si="18"/>
        <v>0</v>
      </c>
      <c r="J117" s="51">
        <f t="shared" si="18"/>
        <v>0</v>
      </c>
      <c r="K117" s="51">
        <f t="shared" si="18"/>
        <v>0</v>
      </c>
      <c r="L117" s="51">
        <f t="shared" si="18"/>
        <v>0</v>
      </c>
      <c r="M117" s="51">
        <f t="shared" si="18"/>
        <v>0</v>
      </c>
      <c r="N117" s="52">
        <f>SUM(N98:N116)</f>
        <v>0</v>
      </c>
    </row>
    <row r="118" spans="1:14">
      <c r="A118" s="3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1"/>
    </row>
    <row r="119" spans="1:14" ht="16.5" thickBot="1">
      <c r="A119" s="37" t="s">
        <v>38</v>
      </c>
      <c r="B119" s="9">
        <f t="shared" ref="B119:M119" si="19">SUM(B38,B55,B66,B74,B81,B88,B117)</f>
        <v>0</v>
      </c>
      <c r="C119" s="9">
        <f t="shared" si="19"/>
        <v>0</v>
      </c>
      <c r="D119" s="9">
        <f t="shared" si="19"/>
        <v>0</v>
      </c>
      <c r="E119" s="9">
        <f t="shared" si="19"/>
        <v>0</v>
      </c>
      <c r="F119" s="9">
        <f t="shared" si="19"/>
        <v>0</v>
      </c>
      <c r="G119" s="9">
        <f t="shared" si="19"/>
        <v>0</v>
      </c>
      <c r="H119" s="9">
        <f t="shared" si="19"/>
        <v>0</v>
      </c>
      <c r="I119" s="9">
        <f t="shared" si="19"/>
        <v>0</v>
      </c>
      <c r="J119" s="9">
        <f t="shared" si="19"/>
        <v>0</v>
      </c>
      <c r="K119" s="9">
        <f t="shared" si="19"/>
        <v>0</v>
      </c>
      <c r="L119" s="9">
        <f t="shared" si="19"/>
        <v>0</v>
      </c>
      <c r="M119" s="9">
        <f t="shared" si="19"/>
        <v>0</v>
      </c>
      <c r="N119" s="38">
        <f>SUM(B119:M119)</f>
        <v>0</v>
      </c>
    </row>
    <row r="120" spans="1:14">
      <c r="A120" s="3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1"/>
    </row>
    <row r="121" spans="1:14" ht="15.75">
      <c r="A121" s="39" t="s">
        <v>70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40"/>
    </row>
    <row r="122" spans="1:14">
      <c r="A122" s="41" t="str">
        <f>"Fagforeningskontingent - "&amp;C3</f>
        <v xml:space="preserve">Fagforeningskontingent - </v>
      </c>
      <c r="B122" s="43">
        <f t="shared" ref="B122:M122" si="20">B111</f>
        <v>0</v>
      </c>
      <c r="C122" s="43">
        <f t="shared" si="20"/>
        <v>0</v>
      </c>
      <c r="D122" s="43">
        <f t="shared" si="20"/>
        <v>0</v>
      </c>
      <c r="E122" s="43">
        <f t="shared" si="20"/>
        <v>0</v>
      </c>
      <c r="F122" s="43">
        <f t="shared" si="20"/>
        <v>0</v>
      </c>
      <c r="G122" s="43">
        <f t="shared" si="20"/>
        <v>0</v>
      </c>
      <c r="H122" s="43">
        <f t="shared" si="20"/>
        <v>0</v>
      </c>
      <c r="I122" s="43">
        <f t="shared" si="20"/>
        <v>0</v>
      </c>
      <c r="J122" s="43">
        <f t="shared" si="20"/>
        <v>0</v>
      </c>
      <c r="K122" s="43">
        <f t="shared" si="20"/>
        <v>0</v>
      </c>
      <c r="L122" s="43">
        <f t="shared" si="20"/>
        <v>0</v>
      </c>
      <c r="M122" s="43">
        <f t="shared" si="20"/>
        <v>0</v>
      </c>
      <c r="N122" s="50">
        <f>SUM(B122:M122)</f>
        <v>0</v>
      </c>
    </row>
    <row r="123" spans="1:14">
      <c r="A123" s="41" t="str">
        <f>"Fagforeningskontingent - "&amp;H3</f>
        <v xml:space="preserve">Fagforeningskontingent - </v>
      </c>
      <c r="B123" s="43">
        <f t="shared" ref="B123:M123" si="21">B112</f>
        <v>0</v>
      </c>
      <c r="C123" s="43">
        <f t="shared" si="21"/>
        <v>0</v>
      </c>
      <c r="D123" s="43">
        <f t="shared" si="21"/>
        <v>0</v>
      </c>
      <c r="E123" s="43">
        <f t="shared" si="21"/>
        <v>0</v>
      </c>
      <c r="F123" s="43">
        <f t="shared" si="21"/>
        <v>0</v>
      </c>
      <c r="G123" s="43">
        <f t="shared" si="21"/>
        <v>0</v>
      </c>
      <c r="H123" s="43">
        <f t="shared" si="21"/>
        <v>0</v>
      </c>
      <c r="I123" s="43">
        <f t="shared" si="21"/>
        <v>0</v>
      </c>
      <c r="J123" s="43">
        <f t="shared" si="21"/>
        <v>0</v>
      </c>
      <c r="K123" s="43">
        <f t="shared" si="21"/>
        <v>0</v>
      </c>
      <c r="L123" s="43">
        <f t="shared" si="21"/>
        <v>0</v>
      </c>
      <c r="M123" s="43">
        <f t="shared" si="21"/>
        <v>0</v>
      </c>
      <c r="N123" s="50">
        <f t="shared" ref="N123:N127" si="22">SUM(B123:M123)</f>
        <v>0</v>
      </c>
    </row>
    <row r="124" spans="1:14">
      <c r="A124" s="41" t="str">
        <f>"Eget pensionsbidrag GL - "&amp;C3</f>
        <v xml:space="preserve">Eget pensionsbidrag GL - </v>
      </c>
      <c r="B124" s="43">
        <f t="shared" ref="B124:M124" si="23">B109</f>
        <v>0</v>
      </c>
      <c r="C124" s="43">
        <f t="shared" si="23"/>
        <v>0</v>
      </c>
      <c r="D124" s="43">
        <f t="shared" si="23"/>
        <v>0</v>
      </c>
      <c r="E124" s="43">
        <f t="shared" si="23"/>
        <v>0</v>
      </c>
      <c r="F124" s="43">
        <f t="shared" si="23"/>
        <v>0</v>
      </c>
      <c r="G124" s="43">
        <f t="shared" si="23"/>
        <v>0</v>
      </c>
      <c r="H124" s="43">
        <f t="shared" si="23"/>
        <v>0</v>
      </c>
      <c r="I124" s="43">
        <f t="shared" si="23"/>
        <v>0</v>
      </c>
      <c r="J124" s="43">
        <f t="shared" si="23"/>
        <v>0</v>
      </c>
      <c r="K124" s="43">
        <f t="shared" si="23"/>
        <v>0</v>
      </c>
      <c r="L124" s="43">
        <f t="shared" si="23"/>
        <v>0</v>
      </c>
      <c r="M124" s="43">
        <f t="shared" si="23"/>
        <v>0</v>
      </c>
      <c r="N124" s="50">
        <f t="shared" si="22"/>
        <v>0</v>
      </c>
    </row>
    <row r="125" spans="1:14">
      <c r="A125" s="41" t="str">
        <f>"Eget pensionsbidrag GL - "&amp;H3</f>
        <v xml:space="preserve">Eget pensionsbidrag GL - </v>
      </c>
      <c r="B125" s="43">
        <f t="shared" ref="B125:M125" si="24">B110</f>
        <v>0</v>
      </c>
      <c r="C125" s="43">
        <f t="shared" si="24"/>
        <v>0</v>
      </c>
      <c r="D125" s="43">
        <f t="shared" si="24"/>
        <v>0</v>
      </c>
      <c r="E125" s="43">
        <f t="shared" si="24"/>
        <v>0</v>
      </c>
      <c r="F125" s="43">
        <f t="shared" si="24"/>
        <v>0</v>
      </c>
      <c r="G125" s="43">
        <f t="shared" si="24"/>
        <v>0</v>
      </c>
      <c r="H125" s="43">
        <f t="shared" si="24"/>
        <v>0</v>
      </c>
      <c r="I125" s="43">
        <f t="shared" si="24"/>
        <v>0</v>
      </c>
      <c r="J125" s="43">
        <f t="shared" si="24"/>
        <v>0</v>
      </c>
      <c r="K125" s="43">
        <f t="shared" si="24"/>
        <v>0</v>
      </c>
      <c r="L125" s="43">
        <f t="shared" si="24"/>
        <v>0</v>
      </c>
      <c r="M125" s="43">
        <f t="shared" si="24"/>
        <v>0</v>
      </c>
      <c r="N125" s="50">
        <f t="shared" si="22"/>
        <v>0</v>
      </c>
    </row>
    <row r="126" spans="1:14">
      <c r="A126" s="41" t="str">
        <f>"Renterudgifter - "&amp;C3</f>
        <v xml:space="preserve">Renterudgifter - </v>
      </c>
      <c r="B126" s="43">
        <f>B92+B96+B100+B104</f>
        <v>0</v>
      </c>
      <c r="C126" s="43">
        <f t="shared" ref="C126:M126" si="25">C92+C96+C100</f>
        <v>0</v>
      </c>
      <c r="D126" s="43">
        <f t="shared" si="25"/>
        <v>0</v>
      </c>
      <c r="E126" s="43">
        <f t="shared" si="25"/>
        <v>0</v>
      </c>
      <c r="F126" s="43">
        <f t="shared" si="25"/>
        <v>0</v>
      </c>
      <c r="G126" s="43">
        <f t="shared" si="25"/>
        <v>0</v>
      </c>
      <c r="H126" s="43">
        <f t="shared" si="25"/>
        <v>0</v>
      </c>
      <c r="I126" s="43">
        <f t="shared" si="25"/>
        <v>0</v>
      </c>
      <c r="J126" s="43">
        <f t="shared" si="25"/>
        <v>0</v>
      </c>
      <c r="K126" s="43">
        <f t="shared" si="25"/>
        <v>0</v>
      </c>
      <c r="L126" s="43">
        <f t="shared" si="25"/>
        <v>0</v>
      </c>
      <c r="M126" s="43">
        <f t="shared" si="25"/>
        <v>0</v>
      </c>
      <c r="N126" s="50">
        <f t="shared" si="22"/>
        <v>0</v>
      </c>
    </row>
    <row r="127" spans="1:14">
      <c r="A127" s="41" t="str">
        <f>"Renterudgifter - "&amp;H3</f>
        <v xml:space="preserve">Renterudgifter - </v>
      </c>
      <c r="B127" s="43">
        <f>B94+B98+B102+B106</f>
        <v>0</v>
      </c>
      <c r="C127" s="43">
        <f t="shared" ref="C127:M127" si="26">C94+C98+C102</f>
        <v>0</v>
      </c>
      <c r="D127" s="43">
        <f t="shared" si="26"/>
        <v>0</v>
      </c>
      <c r="E127" s="43">
        <f t="shared" si="26"/>
        <v>0</v>
      </c>
      <c r="F127" s="43">
        <f t="shared" si="26"/>
        <v>0</v>
      </c>
      <c r="G127" s="43">
        <f t="shared" si="26"/>
        <v>0</v>
      </c>
      <c r="H127" s="43">
        <f t="shared" si="26"/>
        <v>0</v>
      </c>
      <c r="I127" s="43">
        <f t="shared" si="26"/>
        <v>0</v>
      </c>
      <c r="J127" s="43">
        <f t="shared" si="26"/>
        <v>0</v>
      </c>
      <c r="K127" s="43">
        <f t="shared" si="26"/>
        <v>0</v>
      </c>
      <c r="L127" s="43">
        <f t="shared" si="26"/>
        <v>0</v>
      </c>
      <c r="M127" s="43">
        <f t="shared" si="26"/>
        <v>0</v>
      </c>
      <c r="N127" s="50">
        <f t="shared" si="22"/>
        <v>0</v>
      </c>
    </row>
    <row r="128" spans="1:14">
      <c r="A128" s="41" t="str">
        <f>"Renter udgifter fælles- "&amp;C3&amp;" &amp; "&amp;H3</f>
        <v xml:space="preserve">Renter udgifter fælles-  &amp; </v>
      </c>
      <c r="B128" s="43">
        <f t="shared" ref="B128:M128" si="27">B28+B30+B58+B70</f>
        <v>0</v>
      </c>
      <c r="C128" s="43">
        <f t="shared" si="27"/>
        <v>0</v>
      </c>
      <c r="D128" s="43">
        <f t="shared" si="27"/>
        <v>0</v>
      </c>
      <c r="E128" s="43">
        <f t="shared" si="27"/>
        <v>0</v>
      </c>
      <c r="F128" s="43">
        <f t="shared" si="27"/>
        <v>0</v>
      </c>
      <c r="G128" s="43">
        <f t="shared" si="27"/>
        <v>0</v>
      </c>
      <c r="H128" s="43">
        <f t="shared" si="27"/>
        <v>0</v>
      </c>
      <c r="I128" s="43">
        <f t="shared" si="27"/>
        <v>0</v>
      </c>
      <c r="J128" s="43">
        <f t="shared" si="27"/>
        <v>0</v>
      </c>
      <c r="K128" s="43">
        <f t="shared" si="27"/>
        <v>0</v>
      </c>
      <c r="L128" s="43">
        <f t="shared" si="27"/>
        <v>0</v>
      </c>
      <c r="M128" s="43">
        <f t="shared" si="27"/>
        <v>0</v>
      </c>
      <c r="N128" s="50">
        <f>SUM(B128:M128)</f>
        <v>0</v>
      </c>
    </row>
    <row r="129" spans="1:14">
      <c r="A129" s="41" t="str">
        <f>"Renter i alt"</f>
        <v>Renter i alt</v>
      </c>
      <c r="B129" s="43">
        <f>B126+B127+B128</f>
        <v>0</v>
      </c>
      <c r="C129" s="43">
        <f t="shared" ref="C129:M129" si="28">C126+C127+C128</f>
        <v>0</v>
      </c>
      <c r="D129" s="43">
        <f t="shared" si="28"/>
        <v>0</v>
      </c>
      <c r="E129" s="43">
        <f t="shared" si="28"/>
        <v>0</v>
      </c>
      <c r="F129" s="43">
        <f t="shared" si="28"/>
        <v>0</v>
      </c>
      <c r="G129" s="43">
        <f t="shared" si="28"/>
        <v>0</v>
      </c>
      <c r="H129" s="43">
        <f t="shared" si="28"/>
        <v>0</v>
      </c>
      <c r="I129" s="43">
        <f t="shared" si="28"/>
        <v>0</v>
      </c>
      <c r="J129" s="43">
        <f t="shared" si="28"/>
        <v>0</v>
      </c>
      <c r="K129" s="43">
        <f t="shared" si="28"/>
        <v>0</v>
      </c>
      <c r="L129" s="43">
        <f t="shared" si="28"/>
        <v>0</v>
      </c>
      <c r="M129" s="43">
        <f t="shared" si="28"/>
        <v>0</v>
      </c>
      <c r="N129" s="50">
        <f>SUM(B129:M129)</f>
        <v>0</v>
      </c>
    </row>
    <row r="130" spans="1:14">
      <c r="A130" s="41" t="str">
        <f>"Børnebidrag - "&amp;C3</f>
        <v xml:space="preserve">Børnebidrag - </v>
      </c>
      <c r="B130" s="43">
        <f t="shared" ref="B130:M130" si="29">B79</f>
        <v>0</v>
      </c>
      <c r="C130" s="43">
        <f t="shared" si="29"/>
        <v>0</v>
      </c>
      <c r="D130" s="43">
        <f t="shared" si="29"/>
        <v>0</v>
      </c>
      <c r="E130" s="43">
        <f t="shared" si="29"/>
        <v>0</v>
      </c>
      <c r="F130" s="43">
        <f t="shared" si="29"/>
        <v>0</v>
      </c>
      <c r="G130" s="43">
        <f t="shared" si="29"/>
        <v>0</v>
      </c>
      <c r="H130" s="43">
        <f t="shared" si="29"/>
        <v>0</v>
      </c>
      <c r="I130" s="43">
        <f t="shared" si="29"/>
        <v>0</v>
      </c>
      <c r="J130" s="43">
        <f t="shared" si="29"/>
        <v>0</v>
      </c>
      <c r="K130" s="43">
        <f t="shared" si="29"/>
        <v>0</v>
      </c>
      <c r="L130" s="43">
        <f t="shared" si="29"/>
        <v>0</v>
      </c>
      <c r="M130" s="43">
        <f t="shared" si="29"/>
        <v>0</v>
      </c>
      <c r="N130" s="50">
        <f t="shared" ref="N130:N131" si="30">SUM(B130:M130)</f>
        <v>0</v>
      </c>
    </row>
    <row r="131" spans="1:14">
      <c r="A131" s="41" t="str">
        <f>"Børnebidrag - "&amp;H3</f>
        <v xml:space="preserve">Børnebidrag - </v>
      </c>
      <c r="B131" s="43">
        <f t="shared" ref="B131:M131" si="31">B80</f>
        <v>0</v>
      </c>
      <c r="C131" s="43">
        <f t="shared" si="31"/>
        <v>0</v>
      </c>
      <c r="D131" s="43">
        <f t="shared" si="31"/>
        <v>0</v>
      </c>
      <c r="E131" s="43">
        <f t="shared" si="31"/>
        <v>0</v>
      </c>
      <c r="F131" s="43">
        <f t="shared" si="31"/>
        <v>0</v>
      </c>
      <c r="G131" s="43">
        <f t="shared" si="31"/>
        <v>0</v>
      </c>
      <c r="H131" s="43">
        <f t="shared" si="31"/>
        <v>0</v>
      </c>
      <c r="I131" s="43">
        <f t="shared" si="31"/>
        <v>0</v>
      </c>
      <c r="J131" s="43">
        <f t="shared" si="31"/>
        <v>0</v>
      </c>
      <c r="K131" s="43">
        <f t="shared" si="31"/>
        <v>0</v>
      </c>
      <c r="L131" s="43">
        <f t="shared" si="31"/>
        <v>0</v>
      </c>
      <c r="M131" s="43">
        <f t="shared" si="31"/>
        <v>0</v>
      </c>
      <c r="N131" s="50">
        <f t="shared" si="30"/>
        <v>0</v>
      </c>
    </row>
    <row r="132" spans="1:14">
      <c r="A132" s="73" t="s">
        <v>82</v>
      </c>
      <c r="B132" s="48" cm="1">
        <f t="array" ref="B132:B133">SUM(B122:B125)+B129+(B130:B131)</f>
        <v>0</v>
      </c>
      <c r="C132" s="48" cm="1">
        <f t="array" ref="C132:C133">SUM(C122:C125)+C129+(C130:C131)</f>
        <v>0</v>
      </c>
      <c r="D132" s="48" cm="1">
        <f t="array" ref="D132:D133">SUM(D122:D125)+D129+(D130:D131)</f>
        <v>0</v>
      </c>
      <c r="E132" s="48" cm="1">
        <f t="array" ref="E132:E133">SUM(E122:E125)+E129+(E130:E131)</f>
        <v>0</v>
      </c>
      <c r="F132" s="48" cm="1">
        <f t="array" ref="F132:F133">SUM(F122:F125)+F129+(F130:F131)</f>
        <v>0</v>
      </c>
      <c r="G132" s="48" cm="1">
        <f t="array" ref="G132:G133">SUM(G122:G125)+G129+(G130:G131)</f>
        <v>0</v>
      </c>
      <c r="H132" s="48" cm="1">
        <f t="array" ref="H132:H133">SUM(H122:H125)+H129+(H130:H131)</f>
        <v>0</v>
      </c>
      <c r="I132" s="48" cm="1">
        <f t="array" ref="I132:I133">SUM(I122:I125)+I129+(I130:I131)</f>
        <v>0</v>
      </c>
      <c r="J132" s="48" cm="1">
        <f t="array" ref="J132:J133">SUM(J122:J125)+J129+(J130:J131)</f>
        <v>0</v>
      </c>
      <c r="K132" s="48" cm="1">
        <f t="array" ref="K132:K133">SUM(K122:K125)+K129+(K130:K131)</f>
        <v>0</v>
      </c>
      <c r="L132" s="48" cm="1">
        <f t="array" ref="L132:L133">SUM(L122:L125)+L129+(L130:L131)</f>
        <v>0</v>
      </c>
      <c r="M132" s="48" cm="1">
        <f t="array" ref="M132:M133">SUM(M122:M125)+M129+(M130:M131)</f>
        <v>0</v>
      </c>
      <c r="N132" s="49">
        <f>SUM(N122:N131)</f>
        <v>0</v>
      </c>
    </row>
    <row r="133" spans="1:14">
      <c r="A133" s="57"/>
      <c r="B133" s="74">
        <v>0</v>
      </c>
      <c r="C133" s="74">
        <v>0</v>
      </c>
      <c r="D133" s="74">
        <v>0</v>
      </c>
      <c r="E133" s="74">
        <v>0</v>
      </c>
      <c r="F133" s="74">
        <v>0</v>
      </c>
      <c r="G133" s="74">
        <v>0</v>
      </c>
      <c r="H133" s="74">
        <v>0</v>
      </c>
      <c r="I133" s="74">
        <v>0</v>
      </c>
      <c r="J133" s="74">
        <v>0</v>
      </c>
      <c r="K133" s="74">
        <v>0</v>
      </c>
      <c r="L133" s="74">
        <v>0</v>
      </c>
      <c r="M133" s="74">
        <v>0</v>
      </c>
      <c r="N133" s="75"/>
    </row>
    <row r="134" spans="1:14">
      <c r="A134" s="76" t="s">
        <v>39</v>
      </c>
      <c r="B134" s="77">
        <f>B119</f>
        <v>0</v>
      </c>
      <c r="C134" s="77">
        <f t="shared" ref="C134:M134" si="32">C119</f>
        <v>0</v>
      </c>
      <c r="D134" s="77">
        <f t="shared" si="32"/>
        <v>0</v>
      </c>
      <c r="E134" s="77">
        <f t="shared" si="32"/>
        <v>0</v>
      </c>
      <c r="F134" s="77">
        <f t="shared" si="32"/>
        <v>0</v>
      </c>
      <c r="G134" s="77">
        <f t="shared" si="32"/>
        <v>0</v>
      </c>
      <c r="H134" s="77">
        <f t="shared" si="32"/>
        <v>0</v>
      </c>
      <c r="I134" s="77">
        <f t="shared" si="32"/>
        <v>0</v>
      </c>
      <c r="J134" s="77">
        <f t="shared" si="32"/>
        <v>0</v>
      </c>
      <c r="K134" s="77">
        <f t="shared" si="32"/>
        <v>0</v>
      </c>
      <c r="L134" s="77">
        <f t="shared" si="32"/>
        <v>0</v>
      </c>
      <c r="M134" s="77">
        <f t="shared" si="32"/>
        <v>0</v>
      </c>
      <c r="N134" s="78">
        <f>N119</f>
        <v>0</v>
      </c>
    </row>
    <row r="135" spans="1:14">
      <c r="A135" s="79" t="s">
        <v>51</v>
      </c>
      <c r="B135" s="80">
        <f t="shared" ref="B135:N135" si="33">B21-B134</f>
        <v>0</v>
      </c>
      <c r="C135" s="80">
        <f t="shared" si="33"/>
        <v>0</v>
      </c>
      <c r="D135" s="80">
        <f t="shared" si="33"/>
        <v>0</v>
      </c>
      <c r="E135" s="80">
        <f t="shared" si="33"/>
        <v>0</v>
      </c>
      <c r="F135" s="80">
        <f t="shared" si="33"/>
        <v>0</v>
      </c>
      <c r="G135" s="80">
        <f t="shared" si="33"/>
        <v>0</v>
      </c>
      <c r="H135" s="80">
        <f t="shared" si="33"/>
        <v>0</v>
      </c>
      <c r="I135" s="80">
        <f t="shared" si="33"/>
        <v>0</v>
      </c>
      <c r="J135" s="80">
        <f t="shared" si="33"/>
        <v>0</v>
      </c>
      <c r="K135" s="80">
        <f t="shared" si="33"/>
        <v>0</v>
      </c>
      <c r="L135" s="80">
        <f t="shared" si="33"/>
        <v>0</v>
      </c>
      <c r="M135" s="80">
        <f t="shared" si="33"/>
        <v>0</v>
      </c>
      <c r="N135" s="81">
        <f t="shared" si="33"/>
        <v>0</v>
      </c>
    </row>
  </sheetData>
  <sheetProtection algorithmName="SHA-512" hashValue="RzT7P1HF1P8q2aC1Sn0G6KKBlyc9iUXgDSPIgQF42wZMfWRvOIFdiOfvj1aODXQ4QBhhousisUrfyAi9k5KMvQ==" saltValue="2G0TuXHpjwnNC6a1NOlLig==" spinCount="100000" sheet="1" selectLockedCells="1"/>
  <mergeCells count="6">
    <mergeCell ref="A6:N6"/>
    <mergeCell ref="A14:N14"/>
    <mergeCell ref="A23:N23"/>
    <mergeCell ref="C3:F3"/>
    <mergeCell ref="H3:K3"/>
    <mergeCell ref="L3:N3"/>
  </mergeCells>
  <conditionalFormatting sqref="B12:M12">
    <cfRule type="cellIs" dxfId="5" priority="5" stopIfTrue="1" operator="lessThan">
      <formula>-0.01</formula>
    </cfRule>
    <cfRule type="cellIs" dxfId="4" priority="6" stopIfTrue="1" operator="greaterThan">
      <formula>0.01</formula>
    </cfRule>
  </conditionalFormatting>
  <conditionalFormatting sqref="B135:N135">
    <cfRule type="cellIs" dxfId="3" priority="7" stopIfTrue="1" operator="lessThan">
      <formula>-0.01</formula>
    </cfRule>
    <cfRule type="cellIs" dxfId="2" priority="8" stopIfTrue="1" operator="greaterThan">
      <formula>0.01</formula>
    </cfRule>
  </conditionalFormatting>
  <conditionalFormatting sqref="Q7:R8 Q9:Q10">
    <cfRule type="cellIs" dxfId="1" priority="3" stopIfTrue="1" operator="lessThan">
      <formula>-0.01</formula>
    </cfRule>
    <cfRule type="cellIs" dxfId="0" priority="4" stopIfTrue="1" operator="greaterThan">
      <formula>0.01</formula>
    </cfRule>
  </conditionalFormatting>
  <pageMargins left="0.7" right="0.7" top="0.75" bottom="0.75" header="0.3" footer="0.3"/>
  <pageSetup paperSize="9" scale="84" orientation="landscape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Budgetskema</vt:lpstr>
    </vt:vector>
  </TitlesOfParts>
  <Company>SDC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Bergstrøm, Regitze</dc:creator>
  <cp:lastModifiedBy>Sjúrður Thorsteinsson</cp:lastModifiedBy>
  <cp:lastPrinted>2016-08-23T12:10:00Z</cp:lastPrinted>
  <dcterms:created xsi:type="dcterms:W3CDTF">2016-07-11T08:05:32Z</dcterms:created>
  <dcterms:modified xsi:type="dcterms:W3CDTF">2025-06-04T10:31:14Z</dcterms:modified>
</cp:coreProperties>
</file>